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hidePivotFieldList="1"/>
  <xr:revisionPtr revIDLastSave="0" documentId="8_{FFF448AB-ACD5-451C-A0D8-AC519ED36978}" xr6:coauthVersionLast="47" xr6:coauthVersionMax="47" xr10:uidLastSave="{00000000-0000-0000-0000-000000000000}"/>
  <bookViews>
    <workbookView xWindow="-110" yWindow="-110" windowWidth="19420" windowHeight="10420" activeTab="1" xr2:uid="{00000000-000D-0000-FFFF-FFFF00000000}"/>
  </bookViews>
  <sheets>
    <sheet name="Register Summary" sheetId="13" r:id="rId1"/>
    <sheet name="Risk Register" sheetId="10" r:id="rId2"/>
    <sheet name="Risk Prioritization" sheetId="4" r:id="rId3"/>
    <sheet name="Revision History" sheetId="5" r:id="rId4"/>
  </sheets>
  <definedNames>
    <definedName name="_xlnm._FilterDatabase" localSheetId="1" hidden="1">'Risk Register'!$A$1:$R$50</definedName>
  </definedName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10" l="1"/>
  <c r="H49" i="10"/>
  <c r="C9" i="4"/>
  <c r="C10" i="4"/>
  <c r="G8" i="10"/>
  <c r="D9" i="4"/>
  <c r="G42" i="10"/>
  <c r="D10" i="4"/>
  <c r="G30" i="10"/>
  <c r="G22" i="10"/>
  <c r="G19" i="10"/>
  <c r="G17" i="10"/>
  <c r="G4" i="10"/>
  <c r="G43" i="10"/>
  <c r="G21" i="10"/>
  <c r="G18" i="10"/>
  <c r="G11" i="10"/>
  <c r="G5" i="10"/>
  <c r="G27" i="10"/>
  <c r="G20" i="10"/>
  <c r="G14" i="10"/>
  <c r="D8" i="4"/>
  <c r="G9" i="10"/>
  <c r="B10" i="4"/>
  <c r="G3" i="10"/>
  <c r="C8" i="4"/>
  <c r="G48" i="10"/>
  <c r="G45" i="10"/>
  <c r="G44" i="10"/>
  <c r="G40" i="10"/>
  <c r="B9" i="4"/>
  <c r="H48" i="10"/>
  <c r="G47" i="10"/>
  <c r="H47" i="10"/>
  <c r="G46" i="10"/>
  <c r="H46" i="10"/>
  <c r="H45" i="10"/>
  <c r="H44" i="10"/>
  <c r="B14" i="4"/>
  <c r="C16" i="4"/>
  <c r="G41" i="10"/>
  <c r="H41" i="10"/>
  <c r="G32" i="10"/>
  <c r="H32" i="10"/>
  <c r="B8" i="4"/>
  <c r="H43" i="10"/>
  <c r="H40" i="10"/>
  <c r="G39" i="10"/>
  <c r="H39" i="10"/>
  <c r="G36" i="10"/>
  <c r="H36" i="10"/>
  <c r="G33" i="10"/>
  <c r="H33" i="10"/>
  <c r="G24" i="10"/>
  <c r="H24" i="10"/>
  <c r="H3" i="10"/>
  <c r="G13" i="10"/>
  <c r="H13" i="10"/>
  <c r="G23" i="10"/>
  <c r="H23" i="10"/>
  <c r="G6" i="10"/>
  <c r="H6" i="10"/>
  <c r="G25" i="10"/>
  <c r="H25" i="10"/>
  <c r="H9" i="10"/>
  <c r="G34" i="10"/>
  <c r="H34" i="10"/>
  <c r="H42" i="10"/>
  <c r="H22" i="10"/>
  <c r="H21" i="10"/>
  <c r="H5" i="10"/>
  <c r="H18" i="10"/>
  <c r="G38" i="10"/>
  <c r="H38" i="10"/>
  <c r="G28" i="10"/>
  <c r="H28" i="10"/>
  <c r="G16" i="10"/>
  <c r="H16" i="10"/>
  <c r="H12" i="10"/>
  <c r="H27" i="10"/>
  <c r="G15" i="10"/>
  <c r="H15" i="10"/>
  <c r="G10" i="10"/>
  <c r="H10" i="10"/>
  <c r="H8" i="10"/>
  <c r="H4" i="10"/>
  <c r="H11" i="10"/>
  <c r="G7" i="10"/>
  <c r="H7" i="10"/>
  <c r="G31" i="10"/>
  <c r="H31" i="10"/>
  <c r="G26" i="10"/>
  <c r="H26" i="10"/>
  <c r="H14" i="10"/>
  <c r="G37" i="10"/>
  <c r="H37" i="10"/>
  <c r="G35" i="10"/>
  <c r="H35" i="10"/>
  <c r="H20" i="10"/>
  <c r="H30" i="10"/>
  <c r="H17" i="10"/>
  <c r="H1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tc={55E3E3CB-191B-4D1B-9D57-9152C7D34E77}</author>
  </authors>
  <commentList>
    <comment ref="Q20" authorId="0" shapeId="0" xr:uid="{55E3E3CB-191B-4D1B-9D57-9152C7D34E77}">
      <text>
        <t>[Threaded comment]
Your version of Excel allows you to read this threaded comment; however, any edits to it will get removed if the file is opened in a newer version of Excel. Learn more: https://go.microsoft.com/fwlink/?linkid=870924
Comment:
    Ask team if we have any issues.</t>
      </text>
    </comment>
  </commentList>
</comments>
</file>

<file path=xl/sharedStrings.xml><?xml version="1.0" encoding="utf-8"?>
<sst xmlns="http://schemas.openxmlformats.org/spreadsheetml/2006/main" count="590" uniqueCount="295">
  <si>
    <t>Description</t>
  </si>
  <si>
    <t>Schedule</t>
  </si>
  <si>
    <t>Low</t>
  </si>
  <si>
    <t>Cost</t>
  </si>
  <si>
    <t>Unexpected increases in life costs arise after systems are acquired.</t>
  </si>
  <si>
    <t>Medium</t>
  </si>
  <si>
    <t>Changes in funding, due to alteration in administration policy, or legislative directives.</t>
  </si>
  <si>
    <t>Probability</t>
  </si>
  <si>
    <t>High</t>
  </si>
  <si>
    <t>Impact</t>
  </si>
  <si>
    <t>Severe</t>
  </si>
  <si>
    <t>Moderate</t>
  </si>
  <si>
    <t>Technology</t>
  </si>
  <si>
    <t>Agency personnel changes, limiting continuity and support for this investment.</t>
  </si>
  <si>
    <t>Commercial technology does not fulfill expectations, and in the later years of the investment the project cannot meet technical objectives</t>
  </si>
  <si>
    <t>Changes in the mission and plans of the Office of Science.</t>
  </si>
  <si>
    <t>Unauthorized access to computing hardware can disclose private information.</t>
  </si>
  <si>
    <t>7/104</t>
  </si>
  <si>
    <t>Value</t>
  </si>
  <si>
    <t>Risk Rating</t>
  </si>
  <si>
    <t>No change</t>
  </si>
  <si>
    <t>Delay in the release of AMD Quad-processors for Jlan 7n cluster deployment</t>
  </si>
  <si>
    <t>Schedule concern for the processor &amp; chipset delivery for FNAL FY08 cluster deployment</t>
  </si>
  <si>
    <t>Feasibility: The performance of commodity hardware components may not improve or their price may not drop as rapidly as anticipated, resulting in the investment failing to meet performance goals in the later years of the project.</t>
  </si>
  <si>
    <t>Dependency: Host institutions will not provide space, network connectivity, and mass storage.</t>
  </si>
  <si>
    <t>Closed</t>
  </si>
  <si>
    <t>Split into two risks</t>
  </si>
  <si>
    <t>Surity: A major failure of a facility due to natural disaster (destruction of buildings, utility systems)</t>
  </si>
  <si>
    <t>Loss of archival stored data.</t>
  </si>
  <si>
    <t>Deemed to be a on-issue</t>
  </si>
  <si>
    <t>Inappropriate use of computer resources by authorized or unauthorized personnel</t>
  </si>
  <si>
    <t>Slow Internet data transfer rates among the three labs and external sites may inhibit productivity</t>
  </si>
  <si>
    <t>Differing authentication schemes among the three labs makes data transfers difficult which limits productivity</t>
  </si>
  <si>
    <t>The direct (electricity for computers) and indirect (electricity for cooling the computers) costs to the DOE could be substantial in the later years of the project.</t>
  </si>
  <si>
    <t>Mitigation Strategy</t>
  </si>
  <si>
    <t>Market information is gathered and prototypes are built throughout the lifetime of the project. Open procurements of commodity components allow for competitive prices.  Since hardware is modular in nature, if prices exceed expectations in any given year, it is possible to deploy smaller machines. . A level of performance contingencies are maintained for all procurements.</t>
  </si>
  <si>
    <t xml:space="preserve">LQCD computer facilities are located within large buildings suitable for large computing installations. These building are not necessarily hardened for natural disasters. To make them disaster-proof would be extremely expensive. The impact of a disaster is severe because this will impact the scientific delivery schedule significantly. However, the probability of occurrence is low. The project accepts this risk.  </t>
  </si>
  <si>
    <t>DOE staff has knowledge of the investment, and have been providing support for over six years. As the investment spans multiple programs, this expertise is not limited to a single individual, and so the impact of a single change is minimal. The existence of an Integrated Project Team, whose composition includes Federal personnel, also mitigate risks due to agency personnel changes.  A rigorous review process has been established to mitigate risks, including monthly and quarterly reports and annual reviews.</t>
  </si>
  <si>
    <t>Project personnel continually study and understand changes in technology that impact the investment. The project maintains a broad range of expertise within its staff.</t>
  </si>
  <si>
    <t xml:space="preserve">The investment allocates resources and builds new computing capabilities on a yearly basis, so it is possible to adjust to changing funding levels. This is particularly so because the systems are modular, so reductions in funding can be adjusted for by reducing the size of the systems. Such reductions may delay reaching computational and scientific milestones.  A strategy is not available which mitigates the loss of technical computing capability due to substantial decreases in funding. </t>
  </si>
  <si>
    <t>The computing hardware acquired and operated by this investment is included in enclaves at each of the three sites (FNAL, TJNAF, and BNL).  These enclaves have approved C&amp;As according to Federal guidelines (NIST, DOE).  Strong authentication is required for access to the systems. The computer resources are on private networks behind these secure systems. The project will coordinate security with the host laboratories. Usage is carefully monitored and controlled by batch systems. Performance is also carefully monitored, so any unauthorized usage would be quickly noticed and terminated. On clusters, batch systems automatically terminate user processes at the end of each job and before each new job starts up. Thus, any unauthorized process would be terminated.</t>
  </si>
  <si>
    <t>Reliability: Loss of nearline stored data.</t>
  </si>
  <si>
    <t>No classified information, sensitive data, or personally identifiable information is stored on the systems. No privacy risks are present because the lattice QCD systems acquired and operated by the investment contain no personally identifiable information. To enforce this, LQCD users are required to comply with security policies established by respective laboratories.</t>
  </si>
  <si>
    <t>Although cost projections for the current budget year are reasonably precise, projections for subsequent years become progressively uncertain.</t>
  </si>
  <si>
    <t>Based on the past experience of the project, commercial technology has fulfilled the expectations of the project. During the history of the project, this was never a problem. However, the project personnel continue to pursue comprehensive benchmarking and testing of individual components, building prototypes, and performing acceptance tests.</t>
  </si>
  <si>
    <t>Hardware maintenance costs are included in procurement of components for each new system procured (each year). Operations costs are well understood based on years of similar operational experience.  Each of the three host institutions (FNAL, TJNAF, and BNL) has operated computing equipment for LQCD computing for more than 10 years. Since the LQCD project is staffed by few key professionals, the loss of any of them is likely to affect the performance of the project; this risk is accepted “as-is” although the project does strive through cross-training and other efforts to maintain expertise across and among the staffs at the three sites.</t>
  </si>
  <si>
    <t>28</t>
  </si>
  <si>
    <t>Data Integrity: Some stored data may get corrupted or lost.  Some LQCD data products, such as gauge configurations and very large quark propagators, are very valuable in terms of the computing required to reproduce them in case of loss or corruption.</t>
  </si>
  <si>
    <t>Version</t>
  </si>
  <si>
    <t>Date</t>
  </si>
  <si>
    <t>Description of Change</t>
  </si>
  <si>
    <t>Initial Risk Items for LQCD-ext (derived from LQCD project)</t>
  </si>
  <si>
    <t>Deemed to be a non-issue</t>
  </si>
  <si>
    <t xml:space="preserve">Revised Risk Mitigation Strategies </t>
  </si>
  <si>
    <t>Revised Risk Management Plan V1.2</t>
  </si>
  <si>
    <t>29</t>
  </si>
  <si>
    <t>30</t>
  </si>
  <si>
    <t xml:space="preserve">Complex multi-processor systems fail more frequently as they grow in size, leading to failure of the project to meet technical performance goals (delivery of computing capability). </t>
  </si>
  <si>
    <t>No longer an issue</t>
  </si>
  <si>
    <t>Revised Risk Register for GPU/Ds extension purchase</t>
  </si>
  <si>
    <t>The schedule for achieving LQCD investment milestones might slip for the following reasons: a) Vendors may take longer than anticipated to bring new processors, memory systems, and/or interconnect systems to market; b) It may take longer than expected to bring new systems on-line for production use.</t>
  </si>
  <si>
    <t>Risk of unavailability of DOE funding beyond the end of the project (end of FY14)</t>
  </si>
  <si>
    <t>Revised Risk Register, particularly for Accelerated (GPU) Clusters</t>
  </si>
  <si>
    <t>Modifier</t>
  </si>
  <si>
    <t>Rob Kennedy</t>
  </si>
  <si>
    <t>Prob \ Impact</t>
  </si>
  <si>
    <t>Low Value</t>
  </si>
  <si>
    <t>High Value</t>
  </si>
  <si>
    <t>Prioritization</t>
  </si>
  <si>
    <t>Risk Planning Level</t>
  </si>
  <si>
    <t>Minimal Risk Plan</t>
  </si>
  <si>
    <t>Risk Priority</t>
  </si>
  <si>
    <t>Risk Area</t>
  </si>
  <si>
    <t>Risk ID</t>
  </si>
  <si>
    <t>Probability of Occurrence</t>
  </si>
  <si>
    <t>Impact of Occurrence</t>
  </si>
  <si>
    <t>1 - High</t>
  </si>
  <si>
    <t>2 - Medium</t>
  </si>
  <si>
    <t>3 - Low</t>
  </si>
  <si>
    <t>Risk Title</t>
  </si>
  <si>
    <t>Monopoly: Community becomes such a large purchaser of components that it affects the market for them.</t>
  </si>
  <si>
    <t>Grand Total</t>
  </si>
  <si>
    <t>Sum of Risk Rating</t>
  </si>
  <si>
    <t>Security</t>
  </si>
  <si>
    <t>Risk Status</t>
  </si>
  <si>
    <t>Detailed Risk Plan</t>
  </si>
  <si>
    <t>Modest Risk Plan</t>
  </si>
  <si>
    <t>Service</t>
  </si>
  <si>
    <t>Retired</t>
  </si>
  <si>
    <t>Exists</t>
  </si>
  <si>
    <t>&lt;== 1. Change these values to control Probability, Impact ranges.</t>
  </si>
  <si>
    <t>Conditional formatting not programmed in the table yet.</t>
  </si>
  <si>
    <t>Risk Rating Table</t>
  </si>
  <si>
    <t>Utility system failure at one of the facilities</t>
  </si>
  <si>
    <t>31</t>
  </si>
  <si>
    <t>Extensive delays in the FY13 Federal budget process may prevent the project from meeting the schedule for the year's deployment milestone.</t>
  </si>
  <si>
    <t>Extensive delays in the FY12 Federal budget process may prevent the project from meeting the schedule for the year's deployment milestone.</t>
  </si>
  <si>
    <t>The project must accept this risk.</t>
  </si>
  <si>
    <t>Retired - 4/9/2013</t>
  </si>
  <si>
    <t>Creation Date</t>
  </si>
  <si>
    <t>^^^ 4. And finally, remake the "Summary Table" pivot table</t>
  </si>
  <si>
    <t>Last Review Date</t>
  </si>
  <si>
    <t>Risk Priorities</t>
  </si>
  <si>
    <t>In any year this risk is low for the current budget year since the price/performance ratio is well defined for the current year. However, the risk increases when planning for the succeeding year. The strategy is to follow the market carefully, and build prototypes before developing large production machines.  Components of clusters are carefully selected for cost effectiveness. Thus, if the network performance does not improve as expected, money can be saved on nodes by selecting slower, more cost effective CPUs whose speed will not be wasted because the network limits overall performance. This savings on each node will enable purchasing a larger number of nodes. Performance goals are set more conservatively for the later years in the project to account for market evolution uncertainty.  Shifting budget from conventional to GPU-accelerated clusters recovers expected performance levels for those codes that have been ported and optimized.</t>
  </si>
  <si>
    <t>Project staff uses historical power trends to predict electrical costs.  The project also tracks actual power consumption of new systems. The project also specifies power consumption criteria for new procurements to prefer lower power components. The project is always investigating new cost saving and effective computer cooling technologies.</t>
  </si>
  <si>
    <t>32</t>
  </si>
  <si>
    <t>Extensive delays in the FY14 Federal budget process may prevent the project from meeting the schedule for the year's deployment milestone.</t>
  </si>
  <si>
    <t>33</t>
  </si>
  <si>
    <t>Starting in FY11, during very high temperature days at Fermilab, a fraction (30%, then 50% if temperatures are extremely high) of computing is brought offline to lower the produced heat load.  The capacity of the cooling infrastructure in the computer room holding most of the FNAL LQCD hardware is exceeded on such days.</t>
  </si>
  <si>
    <t>Risk Areas</t>
  </si>
  <si>
    <t>Reorganize and normalize. Updates by FNAL Site Managers. Include input from JLab, add entries for BG/Q.</t>
  </si>
  <si>
    <t>34</t>
  </si>
  <si>
    <t>36</t>
  </si>
  <si>
    <t>Because we are operating under a continuing budget resolution, project funds could possibly arrive in multiple disbursements.  If realized, such a scenario would result in the project structuring the purchase such that equipment arrived over the course of many months, via a base purchase and one or more option purchases.  The full system would not come online by the July 1 milestone date, but rather a fraction of the full system (the "base purchase") could come online by that date, with additional increments of computing capacity brought online following the schedule of receipt of equipment funds.  In addition to the schedule impact, equipment costs would also likely be higher and so total deployed capacity would be lower. However, the project's Program Manager has asked the DOE that all equipment funds be made available in one disbursement.  If this holds, the entire system would be released to production at one time. The time between receipt of funds and release to operation is approximately 7 months.  To meet the July 1 milestone date, an RFP would have to be released to vendors by mid-January. The time between receipt of funds and release of an RFP is three to four weeks.</t>
  </si>
  <si>
    <t>Installation of Job scheduling software was unsuccessful on the prototype BlueGene/Q systems.  To mitigate any deleterious effects on utilization of the resource, a manual system of allocations was established.  Though more labor intensive, this manual method has been found to work well in practice and has demonstrated a sufficiently high utilization percentage of the machine.</t>
  </si>
  <si>
    <t>Extensive delays in the new project/extension funding may prevent the project from meeting the schedule for the year's deployment milestone.</t>
  </si>
  <si>
    <t>The project must accept this risk. Since we will not know the future project/extension funding decision until after FY14 funds have been committed, we will address this by adding some flexibility to the FY14 acquisition in case some funds need to be held for operations of existing facilities to their end-of-life. See Risk Item #32 for a potential mitigation strategy.</t>
  </si>
  <si>
    <t>Update risks based on semi-annual review begun in October 2013</t>
  </si>
  <si>
    <t>Next Review Date</t>
  </si>
  <si>
    <t>Retired - 10/24/2013</t>
  </si>
  <si>
    <t>37</t>
  </si>
  <si>
    <t>Performance: Changes in technology can have adverse effects on the project.</t>
  </si>
  <si>
    <t>Performance: Changes in staff can have adverse effects on the project.</t>
  </si>
  <si>
    <t>Split Risk Item 12 into technical risk in Risk Item 12 and personnel risk in Risk Item 37. Address succession plan in Risk Item 37.</t>
  </si>
  <si>
    <t>DO NOT CHANGE "Risk Areas"</t>
  </si>
  <si>
    <t>(none)</t>
  </si>
  <si>
    <t>Retired 4/9/2014 since GPU software infrastructure is available nowadays.</t>
  </si>
  <si>
    <t>Retired 4/9/2014 since BG/Q software infrastructure is available nowadays.</t>
  </si>
  <si>
    <t>10: Agency personnel changes reduce support for project</t>
  </si>
  <si>
    <t>12: Technology changes have adverse effect</t>
  </si>
  <si>
    <t>13: Changes in funding due to policy changes or new directives</t>
  </si>
  <si>
    <t>14: Loss of archival stored data</t>
  </si>
  <si>
    <t>15:Technology fails to meet expectations</t>
  </si>
  <si>
    <t>16: Change in agency mission</t>
  </si>
  <si>
    <t>17: Inappropriate use of computer resources</t>
  </si>
  <si>
    <t>18: Unauthorized access to computing may disclose private information</t>
  </si>
  <si>
    <t>19: Slow networking between sites inhibits productivity</t>
  </si>
  <si>
    <t>20: Authentication differences affect inter-site transfers, productivity</t>
  </si>
  <si>
    <t>21: Power costs could become substantial</t>
  </si>
  <si>
    <t>22: Delay in AMD Quad CPUs affects JLab deployment</t>
  </si>
  <si>
    <t>23: Schedule delay in technology for FNAL FY08 deployment</t>
  </si>
  <si>
    <t>24: DOE funding unavailable beyond FY14</t>
  </si>
  <si>
    <t>25: Conventional CPU roadmap encounters bottlenecks</t>
  </si>
  <si>
    <t>26: Utility system failure at one of the facilities</t>
  </si>
  <si>
    <t>28: Stored data may get corrupted or lost</t>
  </si>
  <si>
    <t>29: GPU software infrastructure may not be available as expected</t>
  </si>
  <si>
    <t>30: Delay in FY12 Federal Budget process</t>
  </si>
  <si>
    <t>31: Delay in FY13 Federal Budget process</t>
  </si>
  <si>
    <t>32: Delay in FY14 Federal Budget process</t>
  </si>
  <si>
    <t>33: Reduced computing throughput due to summer high temperature loadsheds at FNAL</t>
  </si>
  <si>
    <t>34: BlueGene/Q software infrastructure may not be available as expected</t>
  </si>
  <si>
    <t xml:space="preserve">36: Delayed start in FY15 due to project transition </t>
  </si>
  <si>
    <t>37: Staff changes have adverse effect</t>
  </si>
  <si>
    <t>27: Loss of nearline stored data</t>
  </si>
  <si>
    <t>11: Major computer system failure</t>
  </si>
  <si>
    <t>38: Inaccurate Storage Forecasting</t>
  </si>
  <si>
    <t>39: Inadequate Lustre Support</t>
  </si>
  <si>
    <t>35.2: Delay in FY15 Federal Budget process - Impasse Scenario</t>
  </si>
  <si>
    <t>35.1</t>
  </si>
  <si>
    <t>35.1: Delay in FY15 Federal Budget process - CR Scenario</t>
  </si>
  <si>
    <t>38</t>
  </si>
  <si>
    <t>39</t>
  </si>
  <si>
    <t>40</t>
  </si>
  <si>
    <t>35.2</t>
  </si>
  <si>
    <t>Retired - 8/20/2014</t>
  </si>
  <si>
    <t>Retired - 8/20/2014. There are no deployment goals for FY15.</t>
  </si>
  <si>
    <t>Extensive delays in the FY15 Federal budget process may prevent the project from meeting the schedule for the year's milestones. Result is that we operate under a CR.</t>
  </si>
  <si>
    <t>Extensive delays in the FY15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</si>
  <si>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t>
  </si>
  <si>
    <t>The project must accept this risk. The risk has become moot since there are no deployment milestones in FY15.</t>
  </si>
  <si>
    <t>Changes in science algorithms or storage use patterns could lead to underestimation of future storage needs which drive up costs or limit the science that can be done with the deployed CPU's.</t>
  </si>
  <si>
    <t>Lustre may require more site effort than currently expected (for a fixed amount of storage) if vendor support or storage operating characteristics change.</t>
  </si>
  <si>
    <t>Annual review of effort expended in Lustre support and revision of forecasted support effort level. In FY15 in particular, we plan to upgrade Lustre systems to v2.5, which could spike the support effort required. We will track the upgrade effort expected/required to determine whether fallback plans are required. We can delay one or both site upgrades, slow one or both site upgrades to reduce effort expended to a tolerable level, or stagger the upgrades across the sits. The real impact is to draw personnel away from other tasks, thus degrading operations, which could have a scientific impact.</t>
  </si>
  <si>
    <t>Fermilab received DOE funding in FY14 to remediate the cooling issues at the GCC computer rooms.  The external condenser units will be relocated in stages from ground level to the roof of the building.  This work will be performed in stages during winter and spring 2014.  When finished, the three GCC computer rooms should be able to operate at full capacity on the hottest summer days. 10/15/2014: This work has been done, but requires sufficiently hot weather to test. FNAL Summer 2014 had only 2 days above 90 degrees F, which was not sufficient. Review risk again after Summer 2015.</t>
  </si>
  <si>
    <t>Update risks per LQCD-ext Risk Review 4/9/2014 (see review notes for details)</t>
  </si>
  <si>
    <t>Update risks per LQCD-ext Risk Review 8/20/2014 (see review notes for details)</t>
  </si>
  <si>
    <t>Update risks per LQCD-ext Risk Review 10/15/2014 (see review notes for details)</t>
  </si>
  <si>
    <t>LQCD-ext II Project: Risk Register Revision History</t>
  </si>
  <si>
    <t>LQCD-ext II Project: Risk Register Summary</t>
  </si>
  <si>
    <t>Retired - 1/14/2015. Funding bill passed and signed into law 12/18/2014.</t>
  </si>
  <si>
    <t>The project must accept this risk. We can now cover 1 month of operations costs in case of short-term funding disruptions. Under CR rules, we will be able to maintain operations at expected levels and should be able to achieve our performance milestones. 10/15/2014: We are in CR until at least 12/15/2014. We will review 35.1/35.2 again at that time. 1/14/2015: Funding bill passed and signed 12/18/2014, but funds are not flowing yet. Keep risk active until we see the funds actually flowing from Office of Science.</t>
  </si>
  <si>
    <t xml:space="preserve">For more than a decade now, the LQCD Integrated Project Team has worked on multiple large cluster hardware procurements with significant success. Experienced professional staff follow the commodity market carefully and gain insight by evaluating prototype hardware. They meet with vendors frequently under non-disclosure agreements and are briefed on roadmaps for components such as processors, chipsets, motherboards, network interface cards and switches. In addition to working closely with manufacturers and system integrators, the team has the capability of testing pre-release components. Working with the manufacturers, the team is aware of the strengths and weaknesses in vendor products.  The team is able to determine whether new capabilities will actually provide any advantage in future system procurements. The team plans to use past procurement methodologies, fine tuning them as appropriate. </t>
  </si>
  <si>
    <t>3/25/2015: funds have flowed to sites, so risk is now moot.</t>
  </si>
  <si>
    <t>The computing systems acquired by this investment for LQCD computing have a broad range of applicability in other areas of computational science and could be put into other scientific uses. This is an accepted “as-is” risk.</t>
  </si>
  <si>
    <t>41: Software infrastructure may not be mature enough for newer computing architectures</t>
  </si>
  <si>
    <t>41</t>
  </si>
  <si>
    <t>41: Software infrastructure may not be mature enough for the latest highest-performing architectures to allow the project to exploit the otherwise most cost-effective hardware</t>
  </si>
  <si>
    <t>40: TJNAF Computing Facilities Re-org</t>
  </si>
  <si>
    <t>TJNAF has to move to a hot-aisle containment computing center design with a new high efficiency UPS in order to meet a PUE goal value of 1.4 by December 2015.   Cooling capacity and efficiency will also be upgraded during this transition. Storage and CPUs will moved a few racks at a time. Chip’s plan is to use base-funded computing to augment project computing during this period in order to average 100% up-time for the project site across the year, but some excursions are expected at about the few percent level plus a few days of outages. There is not a lot of contingency in the plan. If a temporary external chiller were to fail, as one did in the past, then this could have a 1-3% impact on the overall average uptime for TJNAF.</t>
  </si>
  <si>
    <t>4/22/2015: Set to impact to Low, add Notes about variants.</t>
  </si>
  <si>
    <t>The project maintains staff depth in key roles: Project Manager, BNL Site Manager, FNAL Site Manager, and TJNAF Site Manager. For these roles, an active deputy exists who can fill the role if and when necessary. This should keep the impact of any one key staff member Low, assuming we lose only one key staff member within a period of 6 months.</t>
  </si>
  <si>
    <t>4/8/2015: Modest text change in mitigation strategy</t>
  </si>
  <si>
    <t>4/8/2015: Mitigation strategy text: typically for 4.5 years (was 3 years)</t>
  </si>
  <si>
    <t xml:space="preserve">Clusters purchased by this investment are operated typically for 4.5 years, and subsequently retired. These assumed lifetimes are consistent with historical life cycles observed on similar hardware over the last decade.  </t>
  </si>
  <si>
    <t>The required computer room space is available at each of the host institutions. Only a small fraction of the Internet bandwidth and mass storage of the laboratories is required to support the LQCD computing project. The experiments that are the main users of computer facilities are a high priority for each of the laboratories, and the computer space, and network and mass storage resources will continue to evolve to support these experiments in a way that will also meet the needs of this investment.  Further, the project maintains Memoranda of Understanding (MOU) with each institution which detail the resources which are to be committed.  In any given year, should one of the three host institutions predict that it would not be able to provide the required resources in a later year; the project will plan to shift deployment of hardware to one of the other host institutions.</t>
  </si>
  <si>
    <t>While this risk applies to all systems in principle, we focus our mitigation strategy on new systems since, in our experience, that is where this is much more likely to occur. The project evaluates prototype machines before procuring and installing production hardware. The project also builds appropriate acceptance criteria into major purchases. During the acceptance testing phase lasting 30 days, the system is tested thoroughly. If the system is deemed to be unacceptable, it can be returned to the supplier under the warranty condition. The project procures systems with a minimum 3 year warranty service. Also, each project purchase represents an addition of &lt;= 50% to the deployed CPU power, which limits the impact of this risk. Even if a new system completely failed to perform despite the aforementioned safeguards, at worst only 1/3 of the post-purchase CPU power is affected. The loss of any one resource for 2-3 months would not result in a major impact on project deliverables.</t>
  </si>
  <si>
    <t>FNAL, BNL, and TJNAF network staff tunes parameters to optimize transfers.  Scientific allocations of time on the LQCD computing clusters takes into account the quantity of data which must be transferred between sites; if network performance would limit productivity, allocations are made such that analysis jobs would run at the same site as data are stored (i.e., to minimize transfers). This is an accepted risk for the project since controls for computer security protections are expected to become stricter in near future.   Site Managers try to mitigate this risk by addressing helpdesk requests and better documentation.</t>
  </si>
  <si>
    <t>The LQCD computing project has been using multi-processor systems for a while now without experiencing any major software issues. However, there is a possibility that the LQCD software may come across some issues with multiprocessor systems, particularly with memory bandwidth constraints and complex caching behavior.  Even so, peak flops and memory bandwidth per socket continues to rise, with trends that are known to be continuing for the next 2 years. The LQCD staff and the off-project LQCD software development team is watching for any issues, taking various actions as necessary</t>
  </si>
  <si>
    <t>There is a moderate possibility of a single-site utility failure. However, the deployment of SciDAC LQCD software libraries at each site allows end users to shift their scientific production easily from one host institution to another.  Should a significant disruption occur, critical scientific production (as determined by the Scientific Program Committee and the Lattice QCD Executive Committee) could continue by such a shift.  This may require other less important production to be slowed or delayed.  Note that no mitigation strategy is available which could sustain the normal rate of computations should one of the facilities suffer a major utility outage.</t>
  </si>
  <si>
    <t>The LQCD computing project makes every effort to provide adequate near-line storage to run the simulation jobs. This includes Lustre based storage at FNAL and TJNAF. Related procedures and technologies are refined continuously. Currently, the project has more than adequate near-line storage. A formal decision has been made that LQCD project is not responsible for the archival storage data. The project refreshed all aging storage hardware in FY13, and in FY15 will being migrating from an older Lustre v1.8 to a more stable v2.5 release.</t>
  </si>
  <si>
    <t>Adapt to the LQCD-ext II Project (changes to risk items themselves are now tracked in entries and in review notes)</t>
  </si>
  <si>
    <t>01: Technology/systems may take longer than expected to become available</t>
  </si>
  <si>
    <t>02: Cost projections for future years uncertain</t>
  </si>
  <si>
    <t>03: Unexpected increases in life costs arise after systems are acquired.</t>
  </si>
  <si>
    <t>04: Hardware acquired becomes obsolete before expected</t>
  </si>
  <si>
    <t>05: Component performance-per-dollar may not improve as anticipated</t>
  </si>
  <si>
    <t>07: Host institutions do not provide necessary infrastructure</t>
  </si>
  <si>
    <t>08: Failure of a facility due to natural disaster</t>
  </si>
  <si>
    <t>06: Multi-processor systems fail more frequently as they grow more complex</t>
  </si>
  <si>
    <t>09: Community purchases affect the market</t>
  </si>
  <si>
    <t>A major system, such as a cluster or a high performance network, fails to meet performance specifications such that our ability to achieve scientific goals is compromised and the investment does not meet technical goals.</t>
  </si>
  <si>
    <t>42</t>
  </si>
  <si>
    <t>Retired 8/19/2015, replaced by Risk 42</t>
  </si>
  <si>
    <t>42: LQCD sustained performance-per-dollar on commodity hardware may not improve as rapidly as anticipated</t>
  </si>
  <si>
    <t>The performance of commodity hardware components may not improve or their prices may not drop as rapidly as anticipated.  New or advancing technologies in commodity hardware, particularly in processors and accelerators, may not perform adequately because of unforeseen bottlenecks that are not adequately addressed in current LQCD software.  Realization of these risks may result in the investment failing to meet performance goals in the later years of the project.</t>
  </si>
  <si>
    <t>9/2/2015: FNAL Facilities states that they are confident there will be no need for loadsheds at current occupancy level (J/Psi retired).</t>
  </si>
  <si>
    <t>43.1</t>
  </si>
  <si>
    <t>43.2</t>
  </si>
  <si>
    <t>43.1: Delay in FY16 Federal Budget process - CR Scenario</t>
  </si>
  <si>
    <t>43.2: Delay in FY16 Federal Budget process - Impasse Scenario</t>
  </si>
  <si>
    <t>Extensive delays in the FY16 Federal budget process may prevent the project from meeting the schedule for the year's milestones. Result is that we operate under a CR.</t>
  </si>
  <si>
    <t>Extensive delays in the FY16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</si>
  <si>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 Also, if EQ funds are delayed, then our acquisition will be delayed, and we may fall short of the deployment and performance goals for the year.</t>
  </si>
  <si>
    <t>The project must accept this risk. We can now cover 1 month of operations costs in case of short-term funding disruptions. Under CR rules, we will be able to maintain operations at expected levels and should be able to achieve our performance milestones provided equipment funds are not delayed too far into the FY. If EQ funds are delayed, then our acquisition will be delayed, and we may fall short of the deployment and performance goals for the year.</t>
  </si>
  <si>
    <t>Retired 1/6/2016</t>
  </si>
  <si>
    <t>TJNAF is re-organizing its computing facilities to meet a PUE goal of 1.4 by about March 2017. This will mean one more full power outage in late 2016 (power transitions, Lustre relocation) plus rolling downtime for compute cluster as racks are moved and/or reconfigured.</t>
  </si>
  <si>
    <t>Note: to avoid "External Data Connections" warnings, after copying the file, change the data source to point back to the copy target instead of the copy source file. PivotTable Analyze: Change Data Source</t>
  </si>
  <si>
    <t>44</t>
  </si>
  <si>
    <t>44: DOE funding unavailable beyond FY19</t>
  </si>
  <si>
    <t>Annual review of storage needs and use patterns. Continue to employ storage "costing" in the allocation model to encourage efficient use of storage, as is done with CPU time, without negatively impacting science production. Discourage storage use not directly related to USQCD science goals. Enforce a coherent storage management policy on all sites.</t>
  </si>
  <si>
    <t>At any given time, this risk is low for the current budget year since price/performance is reasonably well known for the coming year. Since there are 2 current advanced architectures and possibly more in the near future, our mitigation is to look for where the software portfolio can get the best gain, while also feeding technology trends back into the software development projects so that they are aware of changes that need to be absorbed</t>
  </si>
  <si>
    <t>(blank)</t>
  </si>
  <si>
    <t>It is not necessary to suddenly have 100% of our software able to absorb a new architecture, as we are always running machines as much as 4 years older.  Thus, in a single year, the newest machine might be only 25% - 40% of the total project capacity.  In each procurement, we optimize the old+new machines to maximize science across a portfolio of applications (some more mature than others with respect to newest hardware). The computing project does not develop application software, and so can only interact with the complementary projects to attempt to optimize the science output across all relevant projects and machines.</t>
  </si>
  <si>
    <t>&lt;== 3. Then, manually change shading in matrix to represent Prioritization values</t>
  </si>
  <si>
    <t>&lt;== 2. Change "2 - Medium" low/high values to alter Prioritization assigns in register</t>
  </si>
  <si>
    <t>5/10/2017: Expanded node per Chip Watson.</t>
  </si>
  <si>
    <t>5/10/2017: Added note from Chip Watson.</t>
  </si>
  <si>
    <t>5/10/2017: Replaced note per Chip Watson.</t>
  </si>
  <si>
    <t>FNAL:  Remain the same with medium risk</t>
  </si>
  <si>
    <t>FNAL: No change</t>
  </si>
  <si>
    <t xml:space="preserve">FNAL:  With the IC model we would purchase computing  cycle times to match available funding.  Risk that we still have: Such reductions may delay reaching computational and scientific milestones. There is currently no strategy available that would mitigate the loss of technical computing capability. </t>
  </si>
  <si>
    <t>FNAL: Recommend to retire</t>
  </si>
  <si>
    <t>FNAL: Mitigation strategy is followed. Remain the same.</t>
  </si>
  <si>
    <t>FNAL: Mitigation strategy is outdated. Intel has open sourced Lustre major and minor versions and the open SFS.  Open Source has more control with future Lustre support and development. Sufficient support for Lustre.</t>
  </si>
  <si>
    <t xml:space="preserve">FNAL:  The project is no longer \buying hardware, no need for further infrastructure. Recommend retiring. </t>
  </si>
  <si>
    <t>2-Medium</t>
  </si>
  <si>
    <t xml:space="preserve">45: Recommendation to add the following Risk:  FNAL institution cluster model is new. We will need to determine if it is optimal for the LQCD community. </t>
  </si>
  <si>
    <t xml:space="preserve">FNAL: With the Institutional cluster model, the risk can be reduced to  "low". </t>
  </si>
  <si>
    <t>FNAL: With the Institutional cluster model we will continue to make projections using the same mitigation strategy.</t>
  </si>
  <si>
    <t>Final: Institutional cluster model has been agreed upon, and we are buying yearly time instead of purchasing hardware.</t>
  </si>
  <si>
    <t>Obsolescence: The hardware acquired by this investment becomes obsolete before the end of the planned operations and so does not deliver scientific computing for LQCD calculations in a cost-effective manner.</t>
  </si>
  <si>
    <t>FNAL:  Recommendation risk no longer applies, retire</t>
  </si>
  <si>
    <t>10/15/2014: Retire risk since LQCD-ext. II has achieved CD-3 approval.</t>
  </si>
  <si>
    <t xml:space="preserve">Starting in FY11, LQCD-ext. began splitting funds for hardware purchases between conventional and GPU-accelerated clusters to address the predicted growing demand.  However, the software libraries and/or physics applications necessary to fully exploit GPU and/or many-core-based systems may not be available in time to generate adequate user demand for the quantity of such deployed accelerated systems, leading to failure of the project to meet technical performance goals (delivery of computing capability and/or capacity). </t>
  </si>
  <si>
    <t>4/13: SciDAC GPU libraries now include auto-tuning which can in many cases accommodate GPU architecture changes, such as the changes between the current NVIDIA "Kepler" and previous "Fermi" GPU, without requiring extensive re-optimization.
4/12: Each year the project assesses demand for the various hardware types based on proposals submitted by USQCD members to the allocation process.  The project acquisition plan is modified annually based on these data to buy more or less accelerated hardware.
4/11: Large-scale GPU-accelerated clusters for LQCD were first deployed at JLab as part of the NP-funded ARRA LQCD project (2009-1013).  Time on these clusters is allocated by the same USQCD Scientific Program Committee that allocates time on the LQCD-ext. clusters.  The LQCD-ext. works very closely with the JLab ARRA project personnel to understand all aspects of GPU-accelerated clusters, including reliability, design, and user requirements.  LQCD-ext. also interacts with the Scientific Program Committee and USQCD Executive Committee to determine the level of demand for this type of resource.  This projected demand is used to size the purchase of a GPU-accelerated cluster in any given year, and other user requirements are used to determine the optimal design.  Should a given cluster not meet the needs of specific applications that emerge in a later year, subsequent GPU-accelerated cluster purchases can directly address these needs.</t>
  </si>
  <si>
    <t xml:space="preserve">The project must accept this risk.  The FY10 "Ds" procurement contract allows in FY11 for the purchase of additional racks through the exercise of options.  LQCD-ext. requested and received an extension until June 30 (from March 31) for these options.  FY11 spending has been throttled at FNAL because of the continuing resolution.  As a result, half of the planned "Ds" expansion was initiated once sufficient funds were available (Feb 2011).  The rest of the "Ds" expansion will be initiated once the remaining FY11 funds are released.  The planned GPU-accelerated cluster procurement will be delayed until FY11 funds are released; however, the project is preparing technical specifications and performing benchmarking of prototype hardware so that, once the funds are available, the procurement can proceed as rapidly as possible. </t>
  </si>
  <si>
    <t xml:space="preserve">Starting in FY13, LQCD-ext. included a BlueGene/Q prototype system and production system at BNL. However, the job scheduling software may not be available in time to fully exploit the compute cycles available in these systems, leading to failure of the project to meet technical performance goals (delivery of computing capability and/or capacity). </t>
  </si>
  <si>
    <t xml:space="preserve">FNAL: Recommend to retire as project is now using institutional cluster and life costs are no longer a liability to the project. </t>
  </si>
  <si>
    <t>FNAL: No change based on Institutional  Cluster model</t>
  </si>
  <si>
    <t>The most precious LQCD data products (i.e., the most expensive to reproduce) are gauge configurations.  By USQCD policy, overseen by the Executive Committee, to prevent against loss these configurations are stored on tape at two or more geographically diverse sites.  The responsibility for this storage is held by the individual physics collaborations that have generated the particular data ensembles. To guard against silent corruption, by policy these files must be written with checksum (32-bit CRC) data that can be compared on subsequent access to determine whether any data changes have occurred. The USQCD standard I/O library, QIO, can be used to calculate, store, and compare these CRC data. The USQCD user community are also urged in documentation and at the annual collaboration meeting to use this data integrity facility of QIO to guard quark propagator and other data products. Also, single gauge configurations can be regenerated from prior gauge configurations.</t>
  </si>
  <si>
    <t xml:space="preserve">FNAL:  Have placed storage limits to mitigate risk. Suggest that a Data management plan is created.  ACPM has scheduled meeting to review storage issues.                   BNL: storage quotas are in place and can be adjusted as needed. Possible to archive infrequently used data to tape to free up disk space.                    </t>
  </si>
  <si>
    <t>FNAL: With the institutional cluster model, the risk has been passed on to the institution. The project has the flexibility to buy computing time within the 2 sites. (BNL &amp; FNAL).                                                                                   BNL: There are 3 distinct clusters from which LQCD can  purchase compute cycles. The ratio between the 3 can be adjusted for performance and usability reasons, as needed.</t>
  </si>
  <si>
    <t>FNAL: The ownership of the mitigation plan belongs to the institution not the project.                                            BNL: MOU signed with LQCD is renewed annually and indirect costs such as power are reviewed and adjusted accordingly.</t>
  </si>
  <si>
    <t>Jo Fazio</t>
  </si>
  <si>
    <t>Updated status for all open items  and reviewed with site managers</t>
  </si>
  <si>
    <t xml:space="preserve">FNAL:  Probability and impact are still high.   </t>
  </si>
  <si>
    <t>44: DOE funding unavailable beyond FY19-FY23</t>
  </si>
  <si>
    <t>Risk of unavailability of DOE funding beyond the end of the program  (end of FY23)</t>
  </si>
  <si>
    <t>The project must accept this risk. Since we will not know the future project/extension funding decision until the current year funds have been committed, we will address this by adding some flexibility to the acquisitions in case some funds need to be held for operations of existing facilities to their end-of-life. We will always prepare and circulate a few alternative scenarios to possibly modify the current funding profile and/or acquisition plans in case DOE funding is not available.</t>
  </si>
  <si>
    <t>On 5/29/19 FNAL updated Mitigation Strategy           4/8/2015: Adjusted mitigation strategy text.</t>
  </si>
  <si>
    <t>On 5/29/19 FNAL updated Mitigation Strategy;       4/8/2015: Adjusted mitigation strategy text.</t>
  </si>
  <si>
    <t>Updated on 5/29/19 to show FNAL NEW IC Risks</t>
  </si>
  <si>
    <t>In order to make the operations of the FNAL-IC as cost effective as possible at first order the configuration of the cluster is a consolidation of best practices learnt from administrating HPC clusters and HTC farms. There are a lot of configurations which are a "first" for the Fermilab SCD operations team.</t>
  </si>
  <si>
    <t>Added Risk on 5/29/19</t>
  </si>
  <si>
    <t>on 5/29 Final updated mitigation strategy           4/22/2015: Rewrote mitigation strategy to address improvements in networking in past few years.</t>
  </si>
  <si>
    <t>At FNAL, a dedicated node to be used for intersite transfers (via Globus Online) was deployed in 2013 with 10 gigE connectivity to the internet and QDR InfiniBand connectivity to the FNAL LQCD Lustre filesystem.  When users report slow transfers, Fermilab networking staff have worked with external sites (for example, Globus Online, ANL, NCSA) to determine and repair the causes of any bottlenecks. Similarly, JLab has a dedicated 10 gigE / 40g IB data gateway hosting Globus Online, with (shared) 10 gigE to ESnet; network experts work with ESnet to diagnose any slow connections.</t>
  </si>
  <si>
    <t>Conventional multi-processor systems may not perform adequately due to unforeseen bottlenecks as core counts rise that are not addressed adequately in software, leading to failure of the project to meet technical performance goals (delivery of computing capability and/or capacity)</t>
  </si>
  <si>
    <t>For cluster configurations that are a "first" we have the option to fall back to a "known" configuration if the first attempt fails to meet expectations/needs. For e.g. instead of using an "InfiniBand-based host router server" to route in and out all public net traffic from the worker nodes, the original configuration has each worker node directly connected to the Fermilab core WAN. If there is a performance penalty or overhead as a result of this, the plan is to setup NAT (Network Address Translation) to route all such traffic via the "router host". The "router host" has been purchased but will remain inactive till such time as when we need it or if not then it will be repurposed accordingly.</t>
  </si>
  <si>
    <t xml:space="preserve">5/29/19 all 3 sites have a documented Data Management plan. Changing to Low Probability </t>
  </si>
  <si>
    <t>IC technical solutions supported by FNAL or BNL become in the future not optimal in performance per unit cost for LQCD computing needs. The host laboratories decide to go into technical directions that do not align with future LQCD needs. Use of those IC resources would no longer make technical or fiscal sense for LQCD to use.</t>
  </si>
  <si>
    <t xml:space="preserve">45: Institutional cluster (IC) resources provided by FNAL or BNL are not optimal for USQCD computing needs. </t>
  </si>
  <si>
    <t xml:space="preserve">Maintain the LQCD 5-year Hardware Portfolio Roadmap and review it with host laboratory computing management on an annual basis. At the same time, review the host laboratory’s strategic vision for future IC computing. Periodic formal communication will ensure both parties remain aware of future computing needs and plans.
Continue to participate in tactical design discussions and decisions regarding future expansion of host laboratory (FNAL and BNL) Institutional Cluster resources. 	
If either of the laboratories moves into a direction that is not aligned with USQCD computing needs, the Project will then purchase a larger amount of computing or storage resources from the other laboratory. 
If both laboratories elect to move in different directions, then the Project, in consultation with the Federal Program Director, will revisit the dedicated computing model to meet USQCD needs. </t>
  </si>
  <si>
    <t>Review Date</t>
  </si>
  <si>
    <t>2019 Review Updates</t>
  </si>
  <si>
    <t>n/a</t>
  </si>
  <si>
    <t>FNAL: Same however would like to find out BNL status. BNL: two dedicated nodes each with 2x10gigE connectivity to the internet. BNL has dedicated networking staff that monitors and addresses performance issues with ESnet. BNL has a Globus endpoint, but it is only connected to the home directory area on the GPFS storage system.                     Per Amitoj, one rarely see's any saturation of the 10GigE link on the dedicated node setup for inter-site transfers.</t>
  </si>
  <si>
    <t>FNAL: The summer high temp load issue has been addressed successfully.    At FNAL the LQCD clusters are housed in a facility that is backed up by UPS. The UPS allows sufficient time to conduct a graceful shutdown in case of an unplanned power failure. In the event of a planned power outage, facility has generator taps to fall back on generator power.                                                                                                         BNL data center uses UPS-protected power backed up by generator and has redundant cooling units.</t>
  </si>
  <si>
    <t>FNAL:   Probability of loss (partial loss) has increased because of the aging of storage hardware at FNAL.            At FNAL deploying ~1TB of new Lustre storage in FY19 which will have software RAID and server redundancy. This storage hardware will be under warranty till FY23. The project (~14TB) area is backed up nightly and hosts precious data such as output logs, meson correlators, and other small data files. User home areas are backed daily to the site-wide data backup facility.                                                      BNL operates enterprise-class GPFS storage with hardware RAID and server redundancy.</t>
  </si>
  <si>
    <t>FNAL: High Risk as Amitoj is Sire Mgr. and Site Arch.                                                BNL: Low-risk since multiple facility staff possess overlapping expertise, and loss can be mitigated.             While the impact of losing more key staff will be greater, the probability of this happening within a 6 month timeframe is lesser. The case of losing two key staff members for example might have a Moderate impact instead of Low, but the probability of this is considered Low instead of Medium. In either case, the Risk Priority is the same.</t>
  </si>
  <si>
    <t>2023 Review Updates</t>
  </si>
  <si>
    <t>2023 Notes</t>
  </si>
  <si>
    <t>Due to current procurement process and longer expected delivery times (because of covid) we are at risk for not meeting a June in service date for LQ2</t>
  </si>
  <si>
    <t xml:space="preserve">Updated status </t>
  </si>
  <si>
    <t>46: Recommendation to add the following Risk:  FNAL Lq2 cluster model is new. We will need to determine if it is optimal for the LQCD community. (System will be GPU based)</t>
  </si>
  <si>
    <t>FNAL is purchasing 18 GPUS that will create the new LQ2 system that should be ready for the fy24 allocation year. IC technical solutions supported by FNAL become in the future not optimal in performance per unit cost for LQCD computing needs. The host laboratories decide to go into technical directions that do not align with future LQCD needs. Use of those IC resources would no longer make technical or fiscal sense for LQCD to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</si>
</sst>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00"/>
  </numFmts>
  <fonts count="10" x14ac:knownFonts="1">
    <font>
      <sz val="10"/>
      <name val="Arial"/>
    </font>
    <font>
      <sz val="8"/>
      <name val="Arial"/>
      <family val="2"/>
    </font>
    <font>
      <b/>
      <sz val="10"/>
      <name val="Arial"/>
      <family val="2"/>
    </font>
    <font>
      <b/>
      <sz val="10"/>
      <name val="Arial"/>
      <family val="2"/>
    </font>
    <font>
      <sz val="10"/>
      <name val="Arial"/>
      <family val="2"/>
    </font>
    <font>
      <b/>
      <sz val="10"/>
      <name val="Times New Roman"/>
      <family val="1"/>
    </font>
    <font>
      <sz val="10"/>
      <name val="Times New Roman"/>
      <family val="1"/>
    </font>
    <font>
      <b/>
      <u/>
      <sz val="10"/>
      <name val="Arial"/>
      <family val="2"/>
    </font>
    <font>
      <u/>
      <sz val="10"/>
      <color theme="10"/>
      <name val="Arial"/>
      <family val="2"/>
    </font>
    <font>
      <u/>
      <sz val="10"/>
      <color theme="1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86">
    <xf numFmtId="0" fontId="0" fillId="0" borderId="0" xfId="0"/>
    <xf numFmtId="0" fontId="3" fillId="0" borderId="0" xfId="0" applyFont="1"/>
    <xf numFmtId="0" fontId="0" fillId="0" borderId="1" xfId="0" applyBorder="1"/>
    <xf numFmtId="0" fontId="0" fillId="0" borderId="0" xfId="0" applyAlignment="1">
      <alignment wrapText="1"/>
    </xf>
    <xf numFmtId="0" fontId="2" fillId="0" borderId="0" xfId="0" applyFont="1"/>
    <xf numFmtId="0" fontId="0" fillId="2" borderId="1" xfId="0" applyFill="1" applyBorder="1"/>
    <xf numFmtId="0" fontId="0" fillId="2" borderId="1" xfId="0" applyFill="1" applyBorder="1" applyAlignment="1">
      <alignment wrapText="1"/>
    </xf>
    <xf numFmtId="14" fontId="0" fillId="0" borderId="1" xfId="0" applyNumberFormat="1" applyBorder="1"/>
    <xf numFmtId="0" fontId="0" fillId="0" borderId="1" xfId="0" applyBorder="1" applyAlignment="1">
      <alignment wrapText="1"/>
    </xf>
    <xf numFmtId="0" fontId="4" fillId="0" borderId="1" xfId="0" applyFont="1" applyBorder="1" applyAlignment="1">
      <alignment wrapText="1"/>
    </xf>
    <xf numFmtId="2" fontId="0" fillId="0" borderId="1" xfId="0" applyNumberFormat="1" applyBorder="1"/>
    <xf numFmtId="165" fontId="0" fillId="4" borderId="1" xfId="0" applyNumberFormat="1" applyFill="1" applyBorder="1"/>
    <xf numFmtId="165" fontId="0" fillId="3" borderId="1" xfId="0" applyNumberFormat="1" applyFill="1" applyBorder="1"/>
    <xf numFmtId="0" fontId="4" fillId="2" borderId="1" xfId="0" applyFont="1" applyFill="1" applyBorder="1"/>
    <xf numFmtId="0" fontId="2" fillId="2" borderId="1" xfId="0" applyFont="1" applyFill="1" applyBorder="1"/>
    <xf numFmtId="165" fontId="0" fillId="5" borderId="1" xfId="0" applyNumberFormat="1" applyFill="1" applyBorder="1"/>
    <xf numFmtId="165" fontId="4" fillId="5" borderId="1" xfId="0" applyNumberFormat="1" applyFont="1" applyFill="1" applyBorder="1"/>
    <xf numFmtId="0" fontId="0" fillId="2" borderId="4" xfId="0" applyFill="1" applyBorder="1"/>
    <xf numFmtId="0" fontId="4" fillId="4" borderId="2" xfId="0" applyFont="1" applyFill="1" applyBorder="1"/>
    <xf numFmtId="0" fontId="0" fillId="4" borderId="4" xfId="0" applyFill="1" applyBorder="1"/>
    <xf numFmtId="0" fontId="0" fillId="3" borderId="4" xfId="0" applyFill="1" applyBorder="1"/>
    <xf numFmtId="0" fontId="4" fillId="5" borderId="2" xfId="0" applyFont="1" applyFill="1" applyBorder="1"/>
    <xf numFmtId="0" fontId="0" fillId="5" borderId="4" xfId="0" applyFill="1" applyBorder="1"/>
    <xf numFmtId="0" fontId="4" fillId="3" borderId="2" xfId="0" applyFont="1" applyFill="1" applyBorder="1"/>
    <xf numFmtId="0" fontId="4" fillId="4" borderId="1" xfId="0" applyFont="1" applyFill="1" applyBorder="1"/>
    <xf numFmtId="0" fontId="4" fillId="3" borderId="1" xfId="0" applyFont="1" applyFill="1" applyBorder="1"/>
    <xf numFmtId="0" fontId="4" fillId="5" borderId="1" xfId="0" applyFont="1" applyFill="1" applyBorder="1"/>
    <xf numFmtId="0" fontId="6" fillId="0" borderId="5" xfId="0" applyFont="1" applyFill="1" applyBorder="1" applyAlignment="1">
      <alignment horizontal="left" vertical="top" wrapText="1"/>
    </xf>
    <xf numFmtId="0" fontId="0" fillId="0" borderId="0" xfId="0" applyFill="1" applyBorder="1"/>
    <xf numFmtId="165" fontId="0" fillId="0" borderId="0" xfId="0" applyNumberFormat="1" applyFill="1" applyBorder="1"/>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Border="1" applyAlignment="1">
      <alignment horizontal="left" indent="2"/>
    </xf>
    <xf numFmtId="0" fontId="4" fillId="0" borderId="2" xfId="0" applyFont="1" applyBorder="1"/>
    <xf numFmtId="165" fontId="4" fillId="0" borderId="0" xfId="0" applyNumberFormat="1" applyFont="1" applyFill="1" applyBorder="1"/>
    <xf numFmtId="0" fontId="0" fillId="2" borderId="5" xfId="0" applyFill="1" applyBorder="1"/>
    <xf numFmtId="0" fontId="0" fillId="6" borderId="5" xfId="0" applyFill="1" applyBorder="1" applyAlignment="1">
      <alignment horizontal="left" indent="1"/>
    </xf>
    <xf numFmtId="0" fontId="0" fillId="0" borderId="5" xfId="0" applyFill="1" applyBorder="1"/>
    <xf numFmtId="14" fontId="0" fillId="0" borderId="5" xfId="0" applyNumberFormat="1" applyBorder="1"/>
    <xf numFmtId="0" fontId="0" fillId="0" borderId="5" xfId="0" applyBorder="1" applyAlignment="1">
      <alignment wrapText="1"/>
    </xf>
    <xf numFmtId="164" fontId="5" fillId="2" borderId="5" xfId="0" applyNumberFormat="1" applyFont="1" applyFill="1" applyBorder="1" applyAlignment="1">
      <alignment horizontal="left" vertical="top" wrapText="1"/>
    </xf>
    <xf numFmtId="164" fontId="6" fillId="0" borderId="5" xfId="0" applyNumberFormat="1" applyFont="1" applyFill="1" applyBorder="1" applyAlignment="1">
      <alignment horizontal="left" vertical="top" wrapText="1"/>
    </xf>
    <xf numFmtId="0" fontId="4" fillId="0" borderId="5" xfId="0" applyFont="1" applyBorder="1"/>
    <xf numFmtId="0" fontId="4" fillId="0" borderId="5" xfId="0" applyFont="1" applyBorder="1" applyAlignment="1">
      <alignment wrapText="1"/>
    </xf>
    <xf numFmtId="14" fontId="0" fillId="0" borderId="5" xfId="0" applyNumberFormat="1" applyFont="1" applyFill="1" applyBorder="1"/>
    <xf numFmtId="0" fontId="0" fillId="0" borderId="5" xfId="0" applyFont="1" applyFill="1" applyBorder="1"/>
    <xf numFmtId="0" fontId="0" fillId="0" borderId="3" xfId="0" applyFill="1" applyBorder="1"/>
    <xf numFmtId="0" fontId="0" fillId="0" borderId="4" xfId="0" applyFill="1" applyBorder="1"/>
    <xf numFmtId="0" fontId="7" fillId="0" borderId="0" xfId="0" applyFont="1"/>
    <xf numFmtId="49" fontId="6" fillId="0" borderId="5" xfId="0" applyNumberFormat="1" applyFont="1" applyFill="1" applyBorder="1" applyAlignment="1">
      <alignment horizontal="left" vertical="top" wrapText="1"/>
    </xf>
    <xf numFmtId="165" fontId="6" fillId="0" borderId="5" xfId="0" applyNumberFormat="1" applyFont="1" applyFill="1" applyBorder="1" applyAlignment="1">
      <alignment horizontal="left" vertical="top" wrapText="1"/>
    </xf>
    <xf numFmtId="164" fontId="6" fillId="7" borderId="5" xfId="0" applyNumberFormat="1" applyFont="1" applyFill="1" applyBorder="1" applyAlignment="1">
      <alignment horizontal="left" vertical="top" wrapText="1"/>
    </xf>
    <xf numFmtId="0" fontId="6" fillId="7" borderId="5"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5" borderId="5" xfId="0" applyFont="1" applyFill="1" applyBorder="1" applyAlignment="1">
      <alignment horizontal="left" vertical="top" wrapText="1"/>
    </xf>
    <xf numFmtId="0" fontId="0" fillId="6" borderId="5" xfId="0" applyNumberFormat="1" applyFill="1" applyBorder="1"/>
    <xf numFmtId="0" fontId="0" fillId="0" borderId="5" xfId="0" applyNumberFormat="1" applyBorder="1"/>
    <xf numFmtId="0" fontId="0" fillId="8" borderId="5" xfId="0" applyFill="1" applyBorder="1" applyAlignment="1">
      <alignment horizontal="left"/>
    </xf>
    <xf numFmtId="0" fontId="0" fillId="8" borderId="5" xfId="0" applyNumberFormat="1" applyFill="1" applyBorder="1"/>
    <xf numFmtId="0" fontId="4" fillId="0" borderId="0" xfId="0" applyFont="1"/>
    <xf numFmtId="0" fontId="4" fillId="0" borderId="0" xfId="0" applyFont="1" applyFill="1"/>
    <xf numFmtId="0" fontId="0" fillId="0" borderId="0" xfId="0" applyFont="1"/>
    <xf numFmtId="0" fontId="0" fillId="0" borderId="2" xfId="0" applyFont="1" applyFill="1" applyBorder="1"/>
    <xf numFmtId="0" fontId="0" fillId="0" borderId="2" xfId="0" applyFont="1" applyBorder="1"/>
    <xf numFmtId="164" fontId="6" fillId="9" borderId="5"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0" fontId="5" fillId="0" borderId="5"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4" fillId="0" borderId="5" xfId="0" applyFont="1" applyFill="1" applyBorder="1"/>
    <xf numFmtId="14" fontId="4" fillId="0" borderId="5" xfId="0" applyNumberFormat="1" applyFont="1" applyFill="1" applyBorder="1"/>
    <xf numFmtId="164" fontId="6" fillId="9" borderId="0" xfId="0" applyNumberFormat="1" applyFont="1" applyFill="1" applyBorder="1" applyAlignment="1">
      <alignment horizontal="left" vertical="top" wrapText="1"/>
    </xf>
    <xf numFmtId="0" fontId="0" fillId="0" borderId="6" xfId="0" applyFill="1" applyBorder="1"/>
    <xf numFmtId="14" fontId="0" fillId="0" borderId="0" xfId="0" applyNumberFormat="1"/>
    <xf numFmtId="14" fontId="0" fillId="0" borderId="7" xfId="0" applyNumberFormat="1" applyFont="1" applyFill="1" applyBorder="1"/>
    <xf numFmtId="14" fontId="0" fillId="0" borderId="3" xfId="0" applyNumberFormat="1" applyBorder="1"/>
    <xf numFmtId="0" fontId="0" fillId="0" borderId="3" xfId="0" applyBorder="1" applyAlignment="1">
      <alignment wrapText="1"/>
    </xf>
    <xf numFmtId="14" fontId="4" fillId="0" borderId="5" xfId="0" applyNumberFormat="1" applyFont="1" applyFill="1" applyBorder="1" applyAlignment="1">
      <alignment vertical="top"/>
    </xf>
    <xf numFmtId="164" fontId="6" fillId="0" borderId="0"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165" fontId="6" fillId="0" borderId="8" xfId="0" applyNumberFormat="1" applyFont="1" applyFill="1" applyBorder="1" applyAlignment="1">
      <alignment horizontal="left" vertical="top" wrapText="1"/>
    </xf>
    <xf numFmtId="164" fontId="6" fillId="0" borderId="8" xfId="0" applyNumberFormat="1" applyFont="1" applyFill="1" applyBorder="1" applyAlignment="1">
      <alignment horizontal="left" vertical="top" wrapText="1"/>
    </xf>
    <xf numFmtId="164" fontId="6" fillId="0" borderId="9" xfId="0" applyNumberFormat="1" applyFont="1" applyFill="1" applyBorder="1" applyAlignment="1">
      <alignment horizontal="left" vertical="top" wrapText="1"/>
    </xf>
    <xf numFmtId="0" fontId="6" fillId="0" borderId="5" xfId="0" applyFont="1" applyFill="1" applyBorder="1" applyAlignment="1">
      <alignment vertical="top" wrapText="1"/>
    </xf>
    <xf numFmtId="14" fontId="4" fillId="0" borderId="7" xfId="0" applyNumberFormat="1" applyFont="1" applyFill="1" applyBorder="1"/>
    <xf numFmtId="0" fontId="4" fillId="0" borderId="0" xfId="0" applyFont="1" applyAlignment="1">
      <alignment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5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Z:\Z:\LQCD-ext%20II\Documents\Risk%20Management%20Plan\LQCD-ext%20II%20Risk%20Register-v12-2017-08-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996.493340624998" createdVersion="6" refreshedVersion="6" minRefreshableVersion="3" recordCount="999" xr:uid="{00000000-000A-0000-FFFF-FFFF00000000}">
  <cacheSource type="worksheet">
    <worksheetSource ref="A1:O1000" sheet="Risk Register" r:id="rId2"/>
  </cacheSource>
  <cacheFields count="15">
    <cacheField name="Risk ID" numFmtId="0">
      <sharedItems containsBlank="1" containsMixedTypes="1" containsNumber="1" containsInteger="1" minValue="1" maxValue="27"/>
    </cacheField>
    <cacheField name="Risk Title" numFmtId="0">
      <sharedItems containsBlank="1" count="47">
        <s v="37: Staff changes have adverse effect"/>
        <s v="41: Software infrastructure may not be mature enough for newer computing architectures"/>
        <s v="42: LQCD sustained performance-per-dollar on commodity hardware may not improve as rapidly as anticipated"/>
        <s v="44: DOE funding unavailable beyond FY19"/>
        <s v="05: Component performance-per-dollar may not improve as anticipated"/>
        <s v="06: Multi-processor systems fail more frequently as they grow more complex"/>
        <s v="01: Technology/systems may take longer than expected to become available"/>
        <s v="02: Cost projections for future years uncertain"/>
        <s v="09: Community purchases affect the market"/>
        <s v="08: Failure of a facility due to natural disaster"/>
        <s v="38: Inaccurate Storage Forecasting"/>
        <s v="12: Technology changes have adverse effect"/>
        <s v="11: Major computer system failure"/>
        <s v="14: Loss of archival stored data"/>
        <s v="15:Technology fails to meet expectations"/>
        <s v="13: Changes in funding due to policy changes or new directives"/>
        <s v="19: Slow networking between sites inhibits productivity"/>
        <s v="26: Utility system failure at one of the facilities"/>
        <s v="04: Hardware acquired becomes obsolete before expected"/>
        <s v="10: Agency personnel changes reduce support for project"/>
        <s v="17: Inappropriate use of computer resources"/>
        <s v="22: Delay in AMD Quad CPUs affects JLab deployment"/>
        <s v="23: Schedule delay in technology for FNAL FY08 deployment"/>
        <s v="24: DOE funding unavailable beyond FY14"/>
        <s v="25: Conventional CPU roadmap encounters bottlenecks"/>
        <s v="20: Authentication differences affect inter-site transfers, productivity"/>
        <s v="27: Loss of nearline stored data"/>
        <s v="40: TJNAF Computing Facilities Re-org"/>
        <s v="29: GPU software infrastructure may not be available as expected"/>
        <s v="30: Delay in FY12 Federal Budget process"/>
        <s v="31: Delay in FY13 Federal Budget process"/>
        <s v="32: Delay in FY14 Federal Budget process"/>
        <s v="33: Reduced computing throughput due to summer high temperature loadsheds at FNAL"/>
        <s v="34: BlueGene/Q software infrastructure may not be available as expected"/>
        <s v="35.1: Delay in FY15 Federal Budget process - CR Scenario"/>
        <s v="35.2: Delay in FY15 Federal Budget process - Impasse Scenario"/>
        <s v="36: Delayed start in FY15 due to project transition "/>
        <s v="03: Unexpected increases in life costs arise after systems are acquired."/>
        <s v="16: Change in agency mission"/>
        <s v="18: Unauthorized access to computing may disclose private information"/>
        <s v="21: Power costs could become substantial"/>
        <s v="28: Stored data may get corrupted or lost"/>
        <s v="39: Inadequate Lustre Support"/>
        <s v="43.1: Delay in FY16 Federal Budget process - CR Scenario"/>
        <s v="43.2: Delay in FY16 Federal Budget process - Impasse Scenario"/>
        <s v="07: Host institutions do not provide necessary infrastructure"/>
        <m/>
      </sharedItems>
    </cacheField>
    <cacheField name="Risk Area" numFmtId="0">
      <sharedItems containsBlank="1" count="6">
        <s v="Technology"/>
        <s v="Cost"/>
        <s v="Schedule"/>
        <s v="Service"/>
        <s v="Security"/>
        <m/>
      </sharedItems>
    </cacheField>
    <cacheField name="Description" numFmtId="0">
      <sharedItems containsBlank="1"/>
    </cacheField>
    <cacheField name="Probability of Occurrence" numFmtId="0">
      <sharedItems containsBlank="1"/>
    </cacheField>
    <cacheField name="Impact of Occurrence" numFmtId="0">
      <sharedItems containsBlank="1"/>
    </cacheField>
    <cacheField name="Risk Rating" numFmtId="0">
      <sharedItems containsString="0" containsBlank="1" containsNumber="1" minValue="2.5000000000000001E-2" maxValue="0.45"/>
    </cacheField>
    <cacheField name="Risk Priority" numFmtId="0">
      <sharedItems containsBlank="1" count="3">
        <s v="3 - Low"/>
        <s v="2 - Medium"/>
        <m/>
      </sharedItems>
    </cacheField>
    <cacheField name="Risk Status" numFmtId="0">
      <sharedItems containsBlank="1" count="3">
        <s v="Exists"/>
        <s v="Retired"/>
        <m/>
      </sharedItems>
    </cacheField>
    <cacheField name="Creation Date" numFmtId="0">
      <sharedItems containsDate="1" containsBlank="1" containsMixedTypes="1" minDate="2004-07-01T00:00:00" maxDate="2016-10-25T00:00:00"/>
    </cacheField>
    <cacheField name="Last Review Date" numFmtId="0">
      <sharedItems containsNonDate="0" containsDate="1" containsString="0" containsBlank="1" minDate="2009-07-21T00:00:00" maxDate="2017-05-11T00:00:00"/>
    </cacheField>
    <cacheField name="Next Review Date" numFmtId="0">
      <sharedItems containsDate="1" containsBlank="1" containsMixedTypes="1" minDate="2017-07-15T00:00:00" maxDate="2018-06-16T00:00:00"/>
    </cacheField>
    <cacheField name="Last Change" numFmtId="0">
      <sharedItems containsBlank="1"/>
    </cacheField>
    <cacheField name="Mitigation Strategy"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9">
  <r>
    <s v="37"/>
    <x v="0"/>
    <x v="0"/>
    <s v="Performance: Changes in staff can have adverse effects on the project."/>
    <s v="Medium"/>
    <s v="Low"/>
    <n v="0.125"/>
    <x v="0"/>
    <x v="0"/>
    <d v="2004-07-01T00:00:00"/>
    <d v="2017-05-10T00:00:00"/>
    <d v="2017-07-15T00:00:00"/>
    <s v="4/22/2015: Set to impact to Low, add Notes about variants."/>
    <m/>
    <m/>
  </r>
  <r>
    <s v="41"/>
    <x v="1"/>
    <x v="0"/>
    <s v="41: Software infrastructure may not be mature enough for the latest highest-performing architectures to allow the project to exploit the otherwise most cost-effective hardware"/>
    <s v="Medium"/>
    <s v="Moderate"/>
    <n v="2.5000000000000001E-2"/>
    <x v="0"/>
    <x v="0"/>
    <d v="2015-04-22T00:00:00"/>
    <d v="2017-05-10T00:00:00"/>
    <d v="2017-07-15T00:00:00"/>
    <s v="5/10/2017: Replaced note per Chip Watson."/>
    <m/>
    <m/>
  </r>
  <r>
    <s v="42"/>
    <x v="2"/>
    <x v="0"/>
    <m/>
    <s v="Medium"/>
    <s v="Moderate"/>
    <n v="0.05"/>
    <x v="0"/>
    <x v="0"/>
    <d v="2015-08-19T00:00:00"/>
    <d v="2017-05-10T00:00:00"/>
    <d v="2017-08-15T00:00:00"/>
    <s v="No change"/>
    <m/>
    <m/>
  </r>
  <r>
    <s v="44"/>
    <x v="3"/>
    <x v="1"/>
    <s v="Risk of unavailability of DOE funding beyond the end of the project (end of FY19)"/>
    <s v="Medium"/>
    <s v="Severe"/>
    <n v="0.125"/>
    <x v="0"/>
    <x v="0"/>
    <d v="2016-10-24T00:00:00"/>
    <d v="2017-05-10T00:00:00"/>
    <d v="2017-08-15T00:00:00"/>
    <s v="No change"/>
    <m/>
    <s v="During CR16-01/02 discussion, the CCB recommended preparing a few alternative scenarios for funding post-FY19 operations with project funds. 3/15/2017 Status: USQCD (Paul M) to present scenarios at upcoming DOE Review."/>
  </r>
  <r>
    <n v="5"/>
    <x v="4"/>
    <x v="0"/>
    <s v="Feasibility: The performance of commodity hardware components may not improve or their price may not drop as rapidly as anticipated, resulting in the investment failing to meet performance goals in the later years of the project."/>
    <s v="Medium"/>
    <s v="Moderate"/>
    <n v="0.25"/>
    <x v="1"/>
    <x v="1"/>
    <d v="2004-07-01T00:00:00"/>
    <d v="2015-08-19T00:00:00"/>
    <s v="(none)"/>
    <s v="Retired 8/19/2015, replaced by Risk 42"/>
    <m/>
    <m/>
  </r>
  <r>
    <n v="6"/>
    <x v="5"/>
    <x v="0"/>
    <s v="Complex multi-processor systems fail more frequently as they grow in size, leading to failure of the project to meet technical performance goals (delivery of computing capability). "/>
    <s v="Low"/>
    <s v="Moderate"/>
    <n v="0.125"/>
    <x v="0"/>
    <x v="1"/>
    <d v="2004-07-02T00:00:00"/>
    <d v="2011-04-22T00:00:00"/>
    <s v="(none)"/>
    <s v="No longer an issue"/>
    <s v="Closed"/>
    <m/>
  </r>
  <r>
    <n v="1"/>
    <x v="6"/>
    <x v="2"/>
    <m/>
    <s v="High"/>
    <s v="Moderate"/>
    <n v="0.05"/>
    <x v="0"/>
    <x v="0"/>
    <d v="2004-07-01T00:00:00"/>
    <d v="2017-05-10T00:00:00"/>
    <d v="2017-09-15T00:00:00"/>
    <s v="No change"/>
    <m/>
    <m/>
  </r>
  <r>
    <n v="2"/>
    <x v="7"/>
    <x v="1"/>
    <s v="Although cost projections for the current budget year are reasonably precise, projections for subsequent years become progressively uncertain."/>
    <s v="Medium"/>
    <s v="Moderate"/>
    <n v="0.25"/>
    <x v="1"/>
    <x v="0"/>
    <d v="2004-07-01T00:00:00"/>
    <d v="2017-05-10T00:00:00"/>
    <d v="2017-09-15T00:00:00"/>
    <s v="No change"/>
    <m/>
    <s v="If conventional clusters remain competitive for next two years, the risks will remain same."/>
  </r>
  <r>
    <n v="9"/>
    <x v="8"/>
    <x v="0"/>
    <s v="Monopoly: Community becomes such a large purchaser of components that it affects the market for them."/>
    <s v="Low"/>
    <s v="Moderate"/>
    <n v="0.125"/>
    <x v="0"/>
    <x v="1"/>
    <d v="2004-07-01T00:00:00"/>
    <d v="2012-03-01T00:00:00"/>
    <s v="(none)"/>
    <s v="Deemed to be a on-issue"/>
    <s v="Closed"/>
    <m/>
  </r>
  <r>
    <n v="8"/>
    <x v="9"/>
    <x v="3"/>
    <s v="Surity: A major failure of a facility due to natural disaster (destruction of buildings, utility systems)"/>
    <s v="Low"/>
    <s v="Severe"/>
    <n v="0.25"/>
    <x v="1"/>
    <x v="0"/>
    <d v="2004-07-01T00:00:00"/>
    <d v="2017-05-10T00:00:00"/>
    <d v="2017-09-15T00:00:00"/>
    <s v="No change"/>
    <m/>
    <m/>
  </r>
  <r>
    <s v="38"/>
    <x v="10"/>
    <x v="1"/>
    <s v="Changes in science algorithms or storage use patterns could lead to underestimation of future storage needs which drive up costs or limit the science that can be done with the deployed CPU's."/>
    <s v="High"/>
    <s v="Low"/>
    <n v="2.5000000000000001E-2"/>
    <x v="0"/>
    <x v="0"/>
    <d v="2014-08-20T00:00:00"/>
    <d v="2016-10-15T00:00:00"/>
    <d v="2017-10-15T00:00:00"/>
    <s v="Update treatment of storage in mitigation strategy"/>
    <m/>
    <m/>
  </r>
  <r>
    <n v="12"/>
    <x v="11"/>
    <x v="0"/>
    <s v="Performance: Changes in technology can have adverse effects on the project."/>
    <s v="Medium"/>
    <s v="Moderate"/>
    <n v="0.25"/>
    <x v="1"/>
    <x v="1"/>
    <d v="2004-07-01T00:00:00"/>
    <d v="2015-08-19T00:00:00"/>
    <s v="(none)"/>
    <s v="Retired 8/19/2015, replaced by Risk 42"/>
    <s v="Project personnel continually study and understand changes in technology that impact the investment. The project maintains a broad range of expertise within its staff."/>
    <m/>
  </r>
  <r>
    <n v="11"/>
    <x v="12"/>
    <x v="0"/>
    <s v="A major system, such as a cluster or a high performance network, fails to meet performance specifications such that our ability to achieve scientific goals is compromised and the investment does not meet technical goals."/>
    <s v="Low"/>
    <s v="Moderate"/>
    <n v="7.5000000000000011E-2"/>
    <x v="0"/>
    <x v="0"/>
    <d v="2004-07-01T00:00:00"/>
    <d v="2017-05-10T00:00:00"/>
    <d v="2018-03-15T00:00:00"/>
    <s v="4/8/2015: Clarify that this risk applies to all systems, even though the mitigation only treats the most likely case."/>
    <m/>
    <m/>
  </r>
  <r>
    <n v="14"/>
    <x v="13"/>
    <x v="3"/>
    <s v="Loss of archival stored data."/>
    <s v="Low"/>
    <s v="Moderate"/>
    <n v="0.125"/>
    <x v="0"/>
    <x v="1"/>
    <d v="2004-07-01T00:00:00"/>
    <d v="2009-07-21T00:00:00"/>
    <s v="(none)"/>
    <s v="Split into two risks"/>
    <s v="Closed"/>
    <s v="Archival storage is out of scope for the LQCD project. The project  is not responsible for the archival data."/>
  </r>
  <r>
    <n v="15"/>
    <x v="14"/>
    <x v="0"/>
    <s v="Commercial technology does not fulfill expectations, and in the later years of the investment the project cannot meet technical objectives"/>
    <s v="Low"/>
    <s v="Moderate"/>
    <n v="0.125"/>
    <x v="0"/>
    <x v="1"/>
    <d v="2004-07-01T00:00:00"/>
    <d v="2009-07-21T00:00:00"/>
    <s v="(none)"/>
    <s v="Deemed to be a non-issue"/>
    <m/>
    <s v="Technology is keeping pace"/>
  </r>
  <r>
    <n v="13"/>
    <x v="15"/>
    <x v="1"/>
    <s v="Changes in funding, due to alteration in administration policy, or legislative directives."/>
    <s v="Low"/>
    <s v="Moderate"/>
    <n v="0.125"/>
    <x v="0"/>
    <x v="0"/>
    <d v="2004-07-01T00:00:00"/>
    <d v="2017-05-10T00:00:00"/>
    <d v="2018-03-15T00:00:00"/>
    <s v="No change"/>
    <m/>
    <m/>
  </r>
  <r>
    <n v="19"/>
    <x v="16"/>
    <x v="0"/>
    <s v="Slow Internet data transfer rates among the three labs and external sites may inhibit productivity"/>
    <s v="Low"/>
    <s v="Low"/>
    <n v="0.05"/>
    <x v="0"/>
    <x v="0"/>
    <d v="2005-06-01T00:00:00"/>
    <d v="2017-05-10T00:00:00"/>
    <d v="2018-03-15T00:00:00"/>
    <s v="4/22/2015: Rewrote mitigation stategy to address improvements in networking in past few years."/>
    <m/>
    <m/>
  </r>
  <r>
    <n v="26"/>
    <x v="17"/>
    <x v="3"/>
    <s v="Utility system failure at one of the facilities"/>
    <s v="Low"/>
    <s v="Moderate"/>
    <n v="0.05"/>
    <x v="0"/>
    <x v="0"/>
    <d v="2009-07-21T00:00:00"/>
    <d v="2017-05-10T00:00:00"/>
    <d v="2018-03-15T00:00:00"/>
    <s v="4/8/2015: Adjusted mitigation strategy text."/>
    <m/>
    <m/>
  </r>
  <r>
    <n v="4"/>
    <x v="18"/>
    <x v="0"/>
    <s v="Obsolecence: The hardware acquired by this investment becomes obsolete before the end of the planned operations and so does not deliver scientific computing for LQCD calculations in a cost-effective manner."/>
    <s v="Medium"/>
    <s v="Low"/>
    <n v="0.45"/>
    <x v="1"/>
    <x v="0"/>
    <d v="2004-07-01T00:00:00"/>
    <d v="2017-05-10T00:00:00"/>
    <d v="2018-04-15T00:00:00"/>
    <s v="4/8/2015: Mitigation strategy text: typically for 4.5 years (was 3 years)"/>
    <s v="Clusters purchased by this investment are operated typically for 4.5 years, and subsequently retired. These assumed lifetimes are consistent with historical life cycles observed on similar hardware over the last decade.  "/>
    <m/>
  </r>
  <r>
    <n v="10"/>
    <x v="19"/>
    <x v="1"/>
    <s v="Agency personnel changes, limiting continuity and support for this investment."/>
    <s v="Low"/>
    <s v="Moderate"/>
    <n v="0.22500000000000001"/>
    <x v="1"/>
    <x v="0"/>
    <d v="2004-07-01T00:00:00"/>
    <d v="2017-05-10T00:00:00"/>
    <d v="2018-04-15T00:00:00"/>
    <s v="No change"/>
    <m/>
    <m/>
  </r>
  <r>
    <n v="17"/>
    <x v="20"/>
    <x v="4"/>
    <s v="Inappropriate use of computer resources by authorized or unauthorized personnel"/>
    <s v="Medium"/>
    <s v="Low"/>
    <n v="2.5000000000000001E-2"/>
    <x v="0"/>
    <x v="0"/>
    <s v="7/104"/>
    <d v="2017-05-10T00:00:00"/>
    <d v="2018-04-15T00:00:00"/>
    <s v="No change"/>
    <m/>
    <m/>
  </r>
  <r>
    <n v="22"/>
    <x v="21"/>
    <x v="2"/>
    <s v="Delay in the release of AMD Quad-processors for Jlan 7n cluster deployment"/>
    <s v="Medium"/>
    <s v="Moderate"/>
    <n v="0.25"/>
    <x v="1"/>
    <x v="1"/>
    <d v="2007-07-07T00:00:00"/>
    <d v="2010-03-16T00:00:00"/>
    <s v="(none)"/>
    <s v="No longer an issue"/>
    <s v="Closed"/>
    <m/>
  </r>
  <r>
    <n v="23"/>
    <x v="22"/>
    <x v="2"/>
    <s v="Schedule concern for the processor &amp; chipset delivery for FNAL FY08 cluster deployment"/>
    <s v="Medium"/>
    <s v="Moderate"/>
    <n v="0.25"/>
    <x v="1"/>
    <x v="1"/>
    <d v="2007-07-07T00:00:00"/>
    <d v="2009-07-21T00:00:00"/>
    <s v="(none)"/>
    <s v="No longer an issue"/>
    <s v="Closed"/>
    <s v="Although delayed, the project received funding for FY10-11. Laboratory loaded the budget from the month of February 2010."/>
  </r>
  <r>
    <n v="24"/>
    <x v="23"/>
    <x v="1"/>
    <s v="Risk of unavailability of DOE funding beyond the end of the project (end of FY14)"/>
    <s v="Low"/>
    <s v="Severe"/>
    <n v="0.22500000000000001"/>
    <x v="1"/>
    <x v="1"/>
    <d v="2007-07-07T00:00:00"/>
    <d v="2014-10-15T00:00:00"/>
    <s v="(none)"/>
    <s v="10/15/2014: Retire risk since LQCD-ext II has achieved CD-3 approval."/>
    <m/>
    <s v="This item is being discussed when the new proposal process is underway, per plan."/>
  </r>
  <r>
    <n v="25"/>
    <x v="24"/>
    <x v="0"/>
    <m/>
    <s v="Medium"/>
    <s v="Moderate"/>
    <n v="0.25"/>
    <x v="1"/>
    <x v="1"/>
    <d v="2009-07-21T00:00:00"/>
    <d v="2015-08-19T00:00:00"/>
    <s v="(none)"/>
    <s v="Retired 8/19/2015, replaced by Risk 42"/>
    <m/>
    <m/>
  </r>
  <r>
    <n v="20"/>
    <x v="25"/>
    <x v="0"/>
    <s v="Differing authentication schemes among the three labs makes data transfers difficult which limits productivity"/>
    <s v="Medium"/>
    <s v="Low"/>
    <n v="0.125"/>
    <x v="0"/>
    <x v="0"/>
    <d v="2005-06-01T00:00:00"/>
    <d v="2017-05-10T00:00:00"/>
    <d v="2018-04-15T00:00:00"/>
    <s v="4/8/2015: Modest text change in mitigation strategy"/>
    <m/>
    <m/>
  </r>
  <r>
    <n v="27"/>
    <x v="26"/>
    <x v="3"/>
    <s v="Reliability: Loss of nearline stored data."/>
    <s v="Low"/>
    <s v="Moderate"/>
    <n v="0.125"/>
    <x v="0"/>
    <x v="0"/>
    <d v="2004-07-01T00:00:00"/>
    <d v="2017-05-10T00:00:00"/>
    <d v="2018-04-15T00:00:00"/>
    <s v="4/8/2015: Adjusted mitigation strategy text."/>
    <m/>
    <s v="Probability of loss (partial loss) has increased because of the aging of storage hardware at FNAL."/>
  </r>
  <r>
    <s v="40"/>
    <x v="27"/>
    <x v="3"/>
    <m/>
    <s v="Medium"/>
    <s v="Low"/>
    <n v="0.05"/>
    <x v="0"/>
    <x v="0"/>
    <d v="2014-08-20T00:00:00"/>
    <d v="2017-05-10T00:00:00"/>
    <d v="2018-04-15T00:00:00"/>
    <s v="5/10/2017: Replaced note per Chip Watson."/>
    <m/>
    <s v="All compute nodes and the tape library have now been moved.  The storage, interactive, and admin nodes will move in the next month (May-June 2017).  Operational impacts have been minor, as expected."/>
  </r>
  <r>
    <s v="29"/>
    <x v="28"/>
    <x v="0"/>
    <m/>
    <s v="Low"/>
    <s v="Moderate"/>
    <n v="0.125"/>
    <x v="0"/>
    <x v="1"/>
    <d v="2011-04-22T00:00:00"/>
    <d v="2014-04-09T00:00:00"/>
    <s v="(none)"/>
    <s v="Retired 4/9/2014 since GPU software infrastructure is available nowadays."/>
    <m/>
    <m/>
  </r>
  <r>
    <s v="30"/>
    <x v="29"/>
    <x v="2"/>
    <s v="Extensive delays in the FY12 Federal budget process may prevent the project from meeting the schedule for the year's deployment milestone."/>
    <s v="Medium"/>
    <s v="Severe"/>
    <n v="0.45"/>
    <x v="1"/>
    <x v="1"/>
    <d v="2011-02-01T00:00:00"/>
    <d v="2011-04-22T00:00:00"/>
    <s v="(none)"/>
    <s v="Retired - 4/9/2013"/>
    <m/>
    <m/>
  </r>
  <r>
    <s v="31"/>
    <x v="30"/>
    <x v="2"/>
    <s v="Extensive delays in the FY13 Federal budget process may prevent the project from meeting the schedule for the year's deployment milestone."/>
    <s v="Medium"/>
    <s v="Moderate"/>
    <n v="0.25"/>
    <x v="1"/>
    <x v="1"/>
    <d v="2013-04-09T00:00:00"/>
    <d v="2013-10-24T00:00:00"/>
    <s v="(none)"/>
    <s v="Retired - 10/24/2013"/>
    <s v="The project must accept this risk."/>
    <m/>
  </r>
  <r>
    <s v="32"/>
    <x v="31"/>
    <x v="2"/>
    <s v="Extensive delays in the FY14 Federal budget process may prevent the project from meeting the schedule for the year's deployment milestone."/>
    <s v="High"/>
    <s v="Moderate"/>
    <n v="0.375"/>
    <x v="1"/>
    <x v="1"/>
    <d v="2013-04-09T00:00:00"/>
    <d v="2014-08-20T00:00:00"/>
    <s v="(none)"/>
    <s v="Retired - 8/20/2014"/>
    <m/>
    <m/>
  </r>
  <r>
    <s v="33"/>
    <x v="32"/>
    <x v="3"/>
    <m/>
    <s v="Low"/>
    <s v="Low"/>
    <n v="2.5000000000000001E-2"/>
    <x v="0"/>
    <x v="1"/>
    <d v="2013-04-15T00:00:00"/>
    <d v="2014-10-15T00:00:00"/>
    <s v="(none)"/>
    <s v="9/2/2015: FNAL Facilities states that they are confident there will be no need for loadsheds at current occupancy level (J/Psi retired)."/>
    <m/>
    <m/>
  </r>
  <r>
    <s v="34"/>
    <x v="33"/>
    <x v="0"/>
    <m/>
    <s v="Medium"/>
    <s v="Moderate"/>
    <n v="0.25"/>
    <x v="1"/>
    <x v="1"/>
    <d v="2013-04-17T00:00:00"/>
    <d v="2014-04-09T00:00:00"/>
    <s v="(none)"/>
    <s v="Retired 4/9/2014 since BG/Q software infrastructure is available nowadays."/>
    <m/>
    <m/>
  </r>
  <r>
    <s v="35.1"/>
    <x v="34"/>
    <x v="2"/>
    <s v="Extensive delays in the FY15 Federal budget process may prevent the project from meeting the schedule for the year's milestones. Result is that we operate under a CR."/>
    <s v="Low"/>
    <s v="Low"/>
    <n v="2.5000000000000001E-2"/>
    <x v="0"/>
    <x v="1"/>
    <d v="2013-10-24T00:00:00"/>
    <d v="2015-03-25T00:00:00"/>
    <s v="(none)"/>
    <s v="3/25/2015: funds have flowed to sites, so risk is now moot."/>
    <m/>
    <s v="Refocus this risk on performance milestones instead of just deployment milestones. We have no FY15 deployment milestones, but our performance may still be hindered if we lack funds for operations support."/>
  </r>
  <r>
    <s v="35.2"/>
    <x v="35"/>
    <x v="2"/>
    <s v="Extensive delays in the FY15 Federal budget process may prevent the project from meeting the schedule for the year's milestones. Result is a complete impasse and no funds are released."/>
    <s v="Low"/>
    <s v="Moderate"/>
    <n v="0.125"/>
    <x v="0"/>
    <x v="1"/>
    <d v="2013-10-24T00:00:00"/>
    <d v="2015-01-14T00:00:00"/>
    <s v="(none)"/>
    <s v="Retired - 1/14/2015. Funding bill passed and signed into law 12/18/2014."/>
    <m/>
    <s v="Refocus this risk on performance milestones instead of just deployment milestones. We have no FY15 deployment milestones, but our performance may still be hindered if we lack funds for operations support."/>
  </r>
  <r>
    <s v="36"/>
    <x v="36"/>
    <x v="2"/>
    <s v="Extensive delays in the new project/extension funding may prevent the project from meeting the schedule for the year's deployment milestone."/>
    <s v="Medium"/>
    <s v="Moderate"/>
    <n v="0.25"/>
    <x v="1"/>
    <x v="1"/>
    <d v="2013-10-24T00:00:00"/>
    <d v="2014-08-20T00:00:00"/>
    <s v="(none)"/>
    <s v="Retired - 8/20/2014. There are no deployment goals for FY15."/>
    <s v="The project must accept this risk. The risk has become moot since there are no deployment milestones in FY15."/>
    <s v="Risk Item #24 treats the case of NO funding beyond FY14 for  LQCD-ext. This risk item treats the case where the follow-on funding is approved, but the disbursement is delayed for some reason other than the Federal budget process. "/>
  </r>
  <r>
    <n v="3"/>
    <x v="37"/>
    <x v="1"/>
    <s v="Unexpected increases in life costs arise after systems are acquired."/>
    <s v="Low"/>
    <s v="Moderate"/>
    <n v="0.25"/>
    <x v="1"/>
    <x v="0"/>
    <d v="2004-07-01T00:00:00"/>
    <d v="2017-05-10T00:00:00"/>
    <d v="2018-05-15T00:00:00"/>
    <s v="5/10/2017: Added note from Chip Watson."/>
    <m/>
    <m/>
  </r>
  <r>
    <n v="16"/>
    <x v="38"/>
    <x v="0"/>
    <s v="Changes in the mission and plans of the Office of Science."/>
    <s v="Low"/>
    <s v="Low"/>
    <n v="0.125"/>
    <x v="0"/>
    <x v="0"/>
    <d v="2004-07-01T00:00:00"/>
    <d v="2017-05-10T00:00:00"/>
    <d v="2018-05-15T00:00:00"/>
    <s v="No change"/>
    <s v="The computing systems acquired by this investment for LQCD computing have a broad range of applicability in other areas of computational science and could be put into other scientific uses. This is an accepted “as-is” risk."/>
    <m/>
  </r>
  <r>
    <n v="18"/>
    <x v="39"/>
    <x v="4"/>
    <s v="Unauthorized access to computing hardware can disclose private information."/>
    <s v="Low"/>
    <s v="Low"/>
    <n v="0.125"/>
    <x v="0"/>
    <x v="0"/>
    <d v="2005-06-01T00:00:00"/>
    <d v="2017-05-10T00:00:00"/>
    <d v="2018-05-15T00:00:00"/>
    <s v="No change"/>
    <m/>
    <m/>
  </r>
  <r>
    <n v="21"/>
    <x v="40"/>
    <x v="1"/>
    <s v="The direct (electricity for computers) and indirect (electricity for cooling the computers) costs to the DOE could be substantial in the later years of the project."/>
    <s v="Medium"/>
    <s v="Low"/>
    <n v="0.05"/>
    <x v="0"/>
    <x v="0"/>
    <d v="2005-08-08T00:00:00"/>
    <d v="2017-05-10T00:00:00"/>
    <d v="2018-05-15T00:00:00"/>
    <s v="No change"/>
    <m/>
    <m/>
  </r>
  <r>
    <s v="28"/>
    <x v="41"/>
    <x v="3"/>
    <s v="Data Integrity: Some stored data may get corrupted or lost.  Some LQCD data products, such as gauge configurations and very large quark propagators, are very valuable in terms of the computing required to reproduce them in case of loss or corruption."/>
    <s v="Low"/>
    <s v="Low"/>
    <n v="0.05"/>
    <x v="0"/>
    <x v="0"/>
    <d v="2009-08-18T00:00:00"/>
    <d v="2017-05-10T00:00:00"/>
    <d v="2018-05-15T00:00:00"/>
    <s v="5/10/2017: Expanded node per Chip Watson."/>
    <m/>
    <m/>
  </r>
  <r>
    <s v="39"/>
    <x v="42"/>
    <x v="1"/>
    <s v="Lustre may require more site effort than currently expected (for a fixed amount of storage) if vendor support or storage operating characteristics change."/>
    <s v="Medium"/>
    <s v="Low"/>
    <n v="2.5000000000000001E-2"/>
    <x v="0"/>
    <x v="0"/>
    <d v="2014-08-20T00:00:00"/>
    <d v="2017-05-10T00:00:00"/>
    <d v="2018-05-15T00:00:00"/>
    <s v="No change"/>
    <m/>
    <m/>
  </r>
  <r>
    <s v="43.1"/>
    <x v="43"/>
    <x v="2"/>
    <s v="Extensive delays in the FY16 Federal budget process may prevent the project from meeting the schedule for the year's milestones. Result is that we operate under a CR."/>
    <s v="High"/>
    <s v="Moderate"/>
    <n v="0.375"/>
    <x v="1"/>
    <x v="1"/>
    <d v="2015-09-30T00:00:00"/>
    <d v="2016-01-06T00:00:00"/>
    <s v="(none)"/>
    <s v="Retired 1/6/2016"/>
    <m/>
    <m/>
  </r>
  <r>
    <s v="43.2"/>
    <x v="44"/>
    <x v="2"/>
    <s v="Extensive delays in the FY16 Federal budget process may prevent the project from meeting the schedule for the year's milestones. Result is a complete impasse and no funds are released."/>
    <s v="Low"/>
    <s v="Moderate"/>
    <n v="0.125"/>
    <x v="0"/>
    <x v="1"/>
    <d v="2015-09-30T00:00:00"/>
    <d v="2016-01-06T00:00:00"/>
    <s v="(none)"/>
    <s v="Retired 1/6/2016"/>
    <m/>
    <s v="1/6/2016: Budget, omnibus funding bill passed congress. Funds are being fully distributed to sites now."/>
  </r>
  <r>
    <n v="7"/>
    <x v="45"/>
    <x v="1"/>
    <s v="Dependency: Host institutions will not provide space, network connectivity, and mass storage."/>
    <s v="Low"/>
    <s v="Moderate"/>
    <n v="0.375"/>
    <x v="1"/>
    <x v="0"/>
    <d v="2004-07-01T00:00:00"/>
    <d v="2017-05-10T00:00:00"/>
    <d v="2018-06-15T00:00:00"/>
    <s v="No change"/>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 cacheId="0" applyNumberFormats="0" applyBorderFormats="0" applyFontFormats="0" applyPatternFormats="0" applyAlignmentFormats="0" applyWidthHeightFormats="1" dataCaption="Values" updatedVersion="6" minRefreshableVersion="3" useAutoFormatting="1" itemPrintTitles="1" createdVersion="5" indent="0" showHeaders="0" outline="1" outlineData="1" multipleFieldFilters="0">
  <location ref="A3:H35" firstHeaderRow="1" firstDataRow="2" firstDataCol="1"/>
  <pivotFields count="15">
    <pivotField showAll="0"/>
    <pivotField axis="axisRow" showAll="0">
      <items count="48">
        <item x="6"/>
        <item x="7"/>
        <item x="37"/>
        <item x="18"/>
        <item x="4"/>
        <item x="5"/>
        <item x="45"/>
        <item x="9"/>
        <item x="8"/>
        <item x="19"/>
        <item x="12"/>
        <item x="11"/>
        <item x="15"/>
        <item x="13"/>
        <item x="14"/>
        <item x="38"/>
        <item x="20"/>
        <item x="39"/>
        <item x="16"/>
        <item x="25"/>
        <item x="40"/>
        <item x="21"/>
        <item x="22"/>
        <item x="23"/>
        <item x="24"/>
        <item x="17"/>
        <item x="26"/>
        <item x="41"/>
        <item x="28"/>
        <item x="29"/>
        <item x="30"/>
        <item x="31"/>
        <item x="32"/>
        <item x="33"/>
        <item x="34"/>
        <item x="35"/>
        <item x="36"/>
        <item x="0"/>
        <item x="10"/>
        <item x="42"/>
        <item x="27"/>
        <item x="1"/>
        <item x="2"/>
        <item x="43"/>
        <item x="44"/>
        <item x="3"/>
        <item x="46"/>
        <item t="default"/>
      </items>
    </pivotField>
    <pivotField axis="axisCol" showAll="0">
      <items count="7">
        <item x="1"/>
        <item x="2"/>
        <item x="4"/>
        <item x="3"/>
        <item x="0"/>
        <item x="5"/>
        <item t="default"/>
      </items>
    </pivotField>
    <pivotField showAll="0"/>
    <pivotField showAll="0"/>
    <pivotField showAll="0"/>
    <pivotField dataField="1" numFmtId="165" showAll="0"/>
    <pivotField axis="axisRow" showAll="0">
      <items count="4">
        <item x="1"/>
        <item x="0"/>
        <item x="2"/>
        <item t="default"/>
      </items>
    </pivotField>
    <pivotField axis="axisRow" showAll="0">
      <items count="4">
        <item x="0"/>
        <item sd="0" x="1"/>
        <item sd="0" x="2"/>
        <item t="default"/>
      </items>
    </pivotField>
    <pivotField showAll="0"/>
    <pivotField numFmtId="164" showAll="0"/>
    <pivotField showAll="0"/>
    <pivotField showAll="0"/>
    <pivotField showAll="0"/>
    <pivotField showAll="0"/>
  </pivotFields>
  <rowFields count="3">
    <field x="8"/>
    <field x="7"/>
    <field x="1"/>
  </rowFields>
  <rowItems count="31">
    <i>
      <x/>
    </i>
    <i r="1">
      <x/>
    </i>
    <i r="2">
      <x v="1"/>
    </i>
    <i r="2">
      <x v="2"/>
    </i>
    <i r="2">
      <x v="3"/>
    </i>
    <i r="2">
      <x v="6"/>
    </i>
    <i r="2">
      <x v="7"/>
    </i>
    <i r="2">
      <x v="9"/>
    </i>
    <i r="1">
      <x v="1"/>
    </i>
    <i r="2">
      <x/>
    </i>
    <i r="2">
      <x v="10"/>
    </i>
    <i r="2">
      <x v="12"/>
    </i>
    <i r="2">
      <x v="15"/>
    </i>
    <i r="2">
      <x v="16"/>
    </i>
    <i r="2">
      <x v="17"/>
    </i>
    <i r="2">
      <x v="18"/>
    </i>
    <i r="2">
      <x v="19"/>
    </i>
    <i r="2">
      <x v="20"/>
    </i>
    <i r="2">
      <x v="25"/>
    </i>
    <i r="2">
      <x v="26"/>
    </i>
    <i r="2">
      <x v="27"/>
    </i>
    <i r="2">
      <x v="37"/>
    </i>
    <i r="2">
      <x v="38"/>
    </i>
    <i r="2">
      <x v="39"/>
    </i>
    <i r="2">
      <x v="40"/>
    </i>
    <i r="2">
      <x v="41"/>
    </i>
    <i r="2">
      <x v="42"/>
    </i>
    <i r="2">
      <x v="45"/>
    </i>
    <i>
      <x v="1"/>
    </i>
    <i>
      <x v="2"/>
    </i>
    <i t="grand">
      <x/>
    </i>
  </rowItems>
  <colFields count="1">
    <field x="2"/>
  </colFields>
  <colItems count="7">
    <i>
      <x/>
    </i>
    <i>
      <x v="1"/>
    </i>
    <i>
      <x v="2"/>
    </i>
    <i>
      <x v="3"/>
    </i>
    <i>
      <x v="4"/>
    </i>
    <i>
      <x v="5"/>
    </i>
    <i t="grand">
      <x/>
    </i>
  </colItems>
  <dataFields count="1">
    <dataField name="Sum of Risk Rating" fld="6" baseField="0" baseItem="0"/>
  </dataFields>
  <formats count="20">
    <format dxfId="55">
      <pivotArea type="all" dataOnly="0" outline="0" fieldPosition="0"/>
    </format>
    <format dxfId="54">
      <pivotArea outline="0" collapsedLevelsAreSubtotals="1" fieldPosition="0"/>
    </format>
    <format dxfId="53">
      <pivotArea dataOnly="0" labelOnly="1" fieldPosition="0">
        <references count="1">
          <reference field="8" count="0"/>
        </references>
      </pivotArea>
    </format>
    <format dxfId="52">
      <pivotArea dataOnly="0" labelOnly="1" grandRow="1" outline="0" fieldPosition="0"/>
    </format>
    <format dxfId="51">
      <pivotArea dataOnly="0" labelOnly="1" fieldPosition="0">
        <references count="2">
          <reference field="7" count="0"/>
          <reference field="8" count="1" selected="0">
            <x v="0"/>
          </reference>
        </references>
      </pivotArea>
    </format>
    <format dxfId="50">
      <pivotArea dataOnly="0" labelOnly="1" fieldPosition="0">
        <references count="3">
          <reference field="1" count="25">
            <x v="0"/>
            <x v="1"/>
            <x v="2"/>
            <x v="3"/>
            <x v="6"/>
            <x v="7"/>
            <x v="9"/>
            <x v="10"/>
            <x v="12"/>
            <x v="15"/>
            <x v="16"/>
            <x v="17"/>
            <x v="18"/>
            <x v="19"/>
            <x v="20"/>
            <x v="25"/>
            <x v="26"/>
            <x v="27"/>
            <x v="32"/>
            <x v="37"/>
            <x v="38"/>
            <x v="39"/>
            <x v="40"/>
            <x v="41"/>
            <x v="42"/>
          </reference>
          <reference field="7" count="1" selected="0">
            <x v="0"/>
          </reference>
          <reference field="8" count="1" selected="0">
            <x v="0"/>
          </reference>
        </references>
      </pivotArea>
    </format>
    <format dxfId="49">
      <pivotArea dataOnly="0" labelOnly="1" fieldPosition="0">
        <references count="1">
          <reference field="2" count="0"/>
        </references>
      </pivotArea>
    </format>
    <format dxfId="48">
      <pivotArea dataOnly="0" labelOnly="1" grandCol="1" outline="0" fieldPosition="0"/>
    </format>
    <format dxfId="47">
      <pivotArea collapsedLevelsAreSubtotals="1" fieldPosition="0">
        <references count="1">
          <reference field="8" count="1">
            <x v="0"/>
          </reference>
        </references>
      </pivotArea>
    </format>
    <format dxfId="46">
      <pivotArea dataOnly="0" labelOnly="1" fieldPosition="0">
        <references count="1">
          <reference field="8" count="1">
            <x v="0"/>
          </reference>
        </references>
      </pivotArea>
    </format>
    <format dxfId="45">
      <pivotArea collapsedLevelsAreSubtotals="1" fieldPosition="0">
        <references count="1">
          <reference field="8" count="1">
            <x v="1"/>
          </reference>
        </references>
      </pivotArea>
    </format>
    <format dxfId="44">
      <pivotArea dataOnly="0" labelOnly="1" fieldPosition="0">
        <references count="1">
          <reference field="8" count="1">
            <x v="1"/>
          </reference>
        </references>
      </pivotArea>
    </format>
    <format dxfId="43">
      <pivotArea collapsedLevelsAreSubtotals="1" fieldPosition="0">
        <references count="2">
          <reference field="7" count="1">
            <x v="0"/>
          </reference>
          <reference field="8" count="1" selected="0">
            <x v="0"/>
          </reference>
        </references>
      </pivotArea>
    </format>
    <format dxfId="42">
      <pivotArea dataOnly="0" labelOnly="1" fieldPosition="0">
        <references count="2">
          <reference field="7" count="1">
            <x v="0"/>
          </reference>
          <reference field="8" count="1" selected="0">
            <x v="0"/>
          </reference>
        </references>
      </pivotArea>
    </format>
    <format dxfId="41">
      <pivotArea collapsedLevelsAreSubtotals="1" fieldPosition="0">
        <references count="2">
          <reference field="7" count="1">
            <x v="1"/>
          </reference>
          <reference field="8" count="1" selected="0">
            <x v="0"/>
          </reference>
        </references>
      </pivotArea>
    </format>
    <format dxfId="40">
      <pivotArea dataOnly="0" labelOnly="1" fieldPosition="0">
        <references count="2">
          <reference field="7" count="1">
            <x v="1"/>
          </reference>
          <reference field="8" count="1" selected="0">
            <x v="0"/>
          </reference>
        </references>
      </pivotArea>
    </format>
    <format dxfId="39">
      <pivotArea collapsedLevelsAreSubtotals="1" fieldPosition="0">
        <references count="2">
          <reference field="7" count="1">
            <x v="0"/>
          </reference>
          <reference field="8" count="1" selected="0">
            <x v="1"/>
          </reference>
        </references>
      </pivotArea>
    </format>
    <format dxfId="38">
      <pivotArea dataOnly="0" labelOnly="1" fieldPosition="0">
        <references count="2">
          <reference field="7" count="1">
            <x v="0"/>
          </reference>
          <reference field="8" count="1" selected="0">
            <x v="1"/>
          </reference>
        </references>
      </pivotArea>
    </format>
    <format dxfId="37">
      <pivotArea collapsedLevelsAreSubtotals="1" fieldPosition="0">
        <references count="2">
          <reference field="7" count="1">
            <x v="1"/>
          </reference>
          <reference field="8" count="1" selected="0">
            <x v="1"/>
          </reference>
        </references>
      </pivotArea>
    </format>
    <format dxfId="36">
      <pivotArea dataOnly="0" labelOnly="1" fieldPosition="0">
        <references count="2">
          <reference field="7" count="1">
            <x v="1"/>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0" dT="2019-05-29T20:38:38.09" personId="{00000000-0000-0000-0000-000000000000}" id="{55E3E3CB-191B-4D1B-9D57-9152C7D34E77}">
    <text>Ask team if we have any issues.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zoomScale="120" zoomScaleNormal="120" zoomScalePageLayoutView="120" workbookViewId="0">
      <selection activeCell="B7" sqref="B7"/>
    </sheetView>
  </sheetViews>
  <sheetFormatPr defaultColWidth="8.90625" defaultRowHeight="12.5" x14ac:dyDescent="0.25"/>
  <cols>
    <col min="1" max="1" width="101.6328125" customWidth="1"/>
    <col min="2" max="2" width="6.453125" customWidth="1"/>
    <col min="3" max="3" width="9.6328125" customWidth="1"/>
    <col min="4" max="4" width="8.453125" customWidth="1"/>
    <col min="5" max="5" width="7.90625" customWidth="1"/>
    <col min="6" max="6" width="12" customWidth="1"/>
    <col min="7" max="7" width="7.36328125" customWidth="1"/>
    <col min="8" max="8" width="11.6328125" bestFit="1" customWidth="1"/>
  </cols>
  <sheetData>
    <row r="1" spans="1:8" ht="13" x14ac:dyDescent="0.3">
      <c r="A1" s="49" t="s">
        <v>178</v>
      </c>
      <c r="B1" s="62" t="s">
        <v>226</v>
      </c>
    </row>
    <row r="3" spans="1:8" x14ac:dyDescent="0.25">
      <c r="A3" s="30" t="s">
        <v>82</v>
      </c>
      <c r="B3" s="31"/>
      <c r="C3" s="31"/>
      <c r="D3" s="31"/>
      <c r="E3" s="31"/>
      <c r="F3" s="31"/>
      <c r="G3" s="31"/>
      <c r="H3" s="31"/>
    </row>
    <row r="4" spans="1:8" x14ac:dyDescent="0.25">
      <c r="A4" s="31"/>
      <c r="B4" s="31" t="s">
        <v>3</v>
      </c>
      <c r="C4" s="31" t="s">
        <v>1</v>
      </c>
      <c r="D4" s="31" t="s">
        <v>83</v>
      </c>
      <c r="E4" s="31" t="s">
        <v>87</v>
      </c>
      <c r="F4" s="31" t="s">
        <v>12</v>
      </c>
      <c r="G4" s="31" t="s">
        <v>231</v>
      </c>
      <c r="H4" s="31" t="s">
        <v>81</v>
      </c>
    </row>
    <row r="5" spans="1:8" x14ac:dyDescent="0.25">
      <c r="A5" s="58" t="s">
        <v>89</v>
      </c>
      <c r="B5" s="59">
        <v>1.45</v>
      </c>
      <c r="C5" s="59">
        <v>0.05</v>
      </c>
      <c r="D5" s="59">
        <v>0.15</v>
      </c>
      <c r="E5" s="59">
        <v>0.52500000000000002</v>
      </c>
      <c r="F5" s="59">
        <v>1.0250000000000001</v>
      </c>
      <c r="G5" s="59"/>
      <c r="H5" s="59">
        <v>3.1999999999999984</v>
      </c>
    </row>
    <row r="6" spans="1:8" x14ac:dyDescent="0.25">
      <c r="A6" s="37" t="s">
        <v>77</v>
      </c>
      <c r="B6" s="56">
        <v>1.1000000000000001</v>
      </c>
      <c r="C6" s="56"/>
      <c r="D6" s="56"/>
      <c r="E6" s="56">
        <v>0.25</v>
      </c>
      <c r="F6" s="56">
        <v>0.45</v>
      </c>
      <c r="G6" s="56"/>
      <c r="H6" s="56">
        <v>1.8</v>
      </c>
    </row>
    <row r="7" spans="1:8" x14ac:dyDescent="0.25">
      <c r="A7" s="33" t="s">
        <v>202</v>
      </c>
      <c r="B7" s="57">
        <v>0.25</v>
      </c>
      <c r="C7" s="57"/>
      <c r="D7" s="57"/>
      <c r="E7" s="57"/>
      <c r="F7" s="57"/>
      <c r="G7" s="57"/>
      <c r="H7" s="57">
        <v>0.25</v>
      </c>
    </row>
    <row r="8" spans="1:8" x14ac:dyDescent="0.25">
      <c r="A8" s="33" t="s">
        <v>203</v>
      </c>
      <c r="B8" s="57">
        <v>0.25</v>
      </c>
      <c r="C8" s="57"/>
      <c r="D8" s="57"/>
      <c r="E8" s="57"/>
      <c r="F8" s="57"/>
      <c r="G8" s="57"/>
      <c r="H8" s="57">
        <v>0.25</v>
      </c>
    </row>
    <row r="9" spans="1:8" x14ac:dyDescent="0.25">
      <c r="A9" s="33" t="s">
        <v>204</v>
      </c>
      <c r="B9" s="57"/>
      <c r="C9" s="57"/>
      <c r="D9" s="57"/>
      <c r="E9" s="57"/>
      <c r="F9" s="57">
        <v>0.45</v>
      </c>
      <c r="G9" s="57"/>
      <c r="H9" s="57">
        <v>0.45</v>
      </c>
    </row>
    <row r="10" spans="1:8" x14ac:dyDescent="0.25">
      <c r="A10" s="33" t="s">
        <v>206</v>
      </c>
      <c r="B10" s="57">
        <v>0.375</v>
      </c>
      <c r="C10" s="57"/>
      <c r="D10" s="57"/>
      <c r="E10" s="57"/>
      <c r="F10" s="57"/>
      <c r="G10" s="57"/>
      <c r="H10" s="57">
        <v>0.375</v>
      </c>
    </row>
    <row r="11" spans="1:8" x14ac:dyDescent="0.25">
      <c r="A11" s="33" t="s">
        <v>207</v>
      </c>
      <c r="B11" s="57"/>
      <c r="C11" s="57"/>
      <c r="D11" s="57"/>
      <c r="E11" s="57">
        <v>0.25</v>
      </c>
      <c r="F11" s="57"/>
      <c r="G11" s="57"/>
      <c r="H11" s="57">
        <v>0.25</v>
      </c>
    </row>
    <row r="12" spans="1:8" x14ac:dyDescent="0.25">
      <c r="A12" s="33" t="s">
        <v>128</v>
      </c>
      <c r="B12" s="57">
        <v>0.22500000000000001</v>
      </c>
      <c r="C12" s="57"/>
      <c r="D12" s="57"/>
      <c r="E12" s="57"/>
      <c r="F12" s="57"/>
      <c r="G12" s="57"/>
      <c r="H12" s="57">
        <v>0.22500000000000001</v>
      </c>
    </row>
    <row r="13" spans="1:8" x14ac:dyDescent="0.25">
      <c r="A13" s="37" t="s">
        <v>78</v>
      </c>
      <c r="B13" s="56">
        <v>0.35</v>
      </c>
      <c r="C13" s="56">
        <v>0.05</v>
      </c>
      <c r="D13" s="56">
        <v>0.15</v>
      </c>
      <c r="E13" s="56">
        <v>0.27499999999999997</v>
      </c>
      <c r="F13" s="56">
        <v>0.57500000000000007</v>
      </c>
      <c r="G13" s="56"/>
      <c r="H13" s="56">
        <v>1.4</v>
      </c>
    </row>
    <row r="14" spans="1:8" x14ac:dyDescent="0.25">
      <c r="A14" s="33" t="s">
        <v>201</v>
      </c>
      <c r="B14" s="57"/>
      <c r="C14" s="57">
        <v>0.05</v>
      </c>
      <c r="D14" s="57"/>
      <c r="E14" s="57"/>
      <c r="F14" s="57"/>
      <c r="G14" s="57"/>
      <c r="H14" s="57">
        <v>0.05</v>
      </c>
    </row>
    <row r="15" spans="1:8" x14ac:dyDescent="0.25">
      <c r="A15" s="33" t="s">
        <v>154</v>
      </c>
      <c r="B15" s="57"/>
      <c r="C15" s="57"/>
      <c r="D15" s="57"/>
      <c r="E15" s="57"/>
      <c r="F15" s="57">
        <v>7.5000000000000011E-2</v>
      </c>
      <c r="G15" s="57"/>
      <c r="H15" s="57">
        <v>7.5000000000000011E-2</v>
      </c>
    </row>
    <row r="16" spans="1:8" x14ac:dyDescent="0.25">
      <c r="A16" s="33" t="s">
        <v>130</v>
      </c>
      <c r="B16" s="57">
        <v>0.125</v>
      </c>
      <c r="C16" s="57"/>
      <c r="D16" s="57"/>
      <c r="E16" s="57"/>
      <c r="F16" s="57"/>
      <c r="G16" s="57"/>
      <c r="H16" s="57">
        <v>0.125</v>
      </c>
    </row>
    <row r="17" spans="1:8" x14ac:dyDescent="0.25">
      <c r="A17" s="33" t="s">
        <v>133</v>
      </c>
      <c r="B17" s="57"/>
      <c r="C17" s="57"/>
      <c r="D17" s="57"/>
      <c r="E17" s="57"/>
      <c r="F17" s="57">
        <v>0.125</v>
      </c>
      <c r="G17" s="57"/>
      <c r="H17" s="57">
        <v>0.125</v>
      </c>
    </row>
    <row r="18" spans="1:8" x14ac:dyDescent="0.25">
      <c r="A18" s="33" t="s">
        <v>134</v>
      </c>
      <c r="B18" s="57"/>
      <c r="C18" s="57"/>
      <c r="D18" s="57">
        <v>2.5000000000000001E-2</v>
      </c>
      <c r="E18" s="57"/>
      <c r="F18" s="57"/>
      <c r="G18" s="57"/>
      <c r="H18" s="57">
        <v>2.5000000000000001E-2</v>
      </c>
    </row>
    <row r="19" spans="1:8" x14ac:dyDescent="0.25">
      <c r="A19" s="33" t="s">
        <v>135</v>
      </c>
      <c r="B19" s="57"/>
      <c r="C19" s="57"/>
      <c r="D19" s="57">
        <v>0.125</v>
      </c>
      <c r="E19" s="57"/>
      <c r="F19" s="57"/>
      <c r="G19" s="57"/>
      <c r="H19" s="57">
        <v>0.125</v>
      </c>
    </row>
    <row r="20" spans="1:8" x14ac:dyDescent="0.25">
      <c r="A20" s="33" t="s">
        <v>136</v>
      </c>
      <c r="B20" s="57"/>
      <c r="C20" s="57"/>
      <c r="D20" s="57"/>
      <c r="E20" s="57"/>
      <c r="F20" s="57">
        <v>0.05</v>
      </c>
      <c r="G20" s="57"/>
      <c r="H20" s="57">
        <v>0.05</v>
      </c>
    </row>
    <row r="21" spans="1:8" x14ac:dyDescent="0.25">
      <c r="A21" s="33" t="s">
        <v>137</v>
      </c>
      <c r="B21" s="57"/>
      <c r="C21" s="57"/>
      <c r="D21" s="57"/>
      <c r="E21" s="57"/>
      <c r="F21" s="57">
        <v>0.125</v>
      </c>
      <c r="G21" s="57"/>
      <c r="H21" s="57">
        <v>0.125</v>
      </c>
    </row>
    <row r="22" spans="1:8" x14ac:dyDescent="0.25">
      <c r="A22" s="33" t="s">
        <v>138</v>
      </c>
      <c r="B22" s="57">
        <v>0.05</v>
      </c>
      <c r="C22" s="57"/>
      <c r="D22" s="57"/>
      <c r="E22" s="57"/>
      <c r="F22" s="57"/>
      <c r="G22" s="57"/>
      <c r="H22" s="57">
        <v>0.05</v>
      </c>
    </row>
    <row r="23" spans="1:8" x14ac:dyDescent="0.25">
      <c r="A23" s="33" t="s">
        <v>143</v>
      </c>
      <c r="B23" s="57"/>
      <c r="C23" s="57"/>
      <c r="D23" s="57"/>
      <c r="E23" s="57">
        <v>0.05</v>
      </c>
      <c r="F23" s="57"/>
      <c r="G23" s="57"/>
      <c r="H23" s="57">
        <v>0.05</v>
      </c>
    </row>
    <row r="24" spans="1:8" x14ac:dyDescent="0.25">
      <c r="A24" s="33" t="s">
        <v>153</v>
      </c>
      <c r="B24" s="57"/>
      <c r="C24" s="57"/>
      <c r="D24" s="57"/>
      <c r="E24" s="57">
        <v>0.125</v>
      </c>
      <c r="F24" s="57"/>
      <c r="G24" s="57"/>
      <c r="H24" s="57">
        <v>0.125</v>
      </c>
    </row>
    <row r="25" spans="1:8" x14ac:dyDescent="0.25">
      <c r="A25" s="33" t="s">
        <v>144</v>
      </c>
      <c r="B25" s="57"/>
      <c r="C25" s="57"/>
      <c r="D25" s="57"/>
      <c r="E25" s="57">
        <v>0.05</v>
      </c>
      <c r="F25" s="57"/>
      <c r="G25" s="57"/>
      <c r="H25" s="57">
        <v>0.05</v>
      </c>
    </row>
    <row r="26" spans="1:8" x14ac:dyDescent="0.25">
      <c r="A26" s="33" t="s">
        <v>152</v>
      </c>
      <c r="B26" s="57"/>
      <c r="C26" s="57"/>
      <c r="D26" s="57"/>
      <c r="E26" s="57"/>
      <c r="F26" s="57">
        <v>0.125</v>
      </c>
      <c r="G26" s="57"/>
      <c r="H26" s="57">
        <v>0.125</v>
      </c>
    </row>
    <row r="27" spans="1:8" x14ac:dyDescent="0.25">
      <c r="A27" s="33" t="s">
        <v>155</v>
      </c>
      <c r="B27" s="57">
        <v>2.5000000000000001E-2</v>
      </c>
      <c r="C27" s="57"/>
      <c r="D27" s="57"/>
      <c r="E27" s="57"/>
      <c r="F27" s="57"/>
      <c r="G27" s="57"/>
      <c r="H27" s="57">
        <v>2.5000000000000001E-2</v>
      </c>
    </row>
    <row r="28" spans="1:8" x14ac:dyDescent="0.25">
      <c r="A28" s="33" t="s">
        <v>156</v>
      </c>
      <c r="B28" s="57">
        <v>2.5000000000000001E-2</v>
      </c>
      <c r="C28" s="57"/>
      <c r="D28" s="57"/>
      <c r="E28" s="57"/>
      <c r="F28" s="57"/>
      <c r="G28" s="57"/>
      <c r="H28" s="57">
        <v>2.5000000000000001E-2</v>
      </c>
    </row>
    <row r="29" spans="1:8" x14ac:dyDescent="0.25">
      <c r="A29" s="33" t="s">
        <v>187</v>
      </c>
      <c r="B29" s="57"/>
      <c r="C29" s="57"/>
      <c r="D29" s="57"/>
      <c r="E29" s="57">
        <v>0.05</v>
      </c>
      <c r="F29" s="57"/>
      <c r="G29" s="57"/>
      <c r="H29" s="57">
        <v>0.05</v>
      </c>
    </row>
    <row r="30" spans="1:8" x14ac:dyDescent="0.25">
      <c r="A30" s="33" t="s">
        <v>184</v>
      </c>
      <c r="B30" s="57"/>
      <c r="C30" s="57"/>
      <c r="D30" s="57"/>
      <c r="E30" s="57"/>
      <c r="F30" s="57">
        <v>2.5000000000000001E-2</v>
      </c>
      <c r="G30" s="57"/>
      <c r="H30" s="57">
        <v>2.5000000000000001E-2</v>
      </c>
    </row>
    <row r="31" spans="1:8" x14ac:dyDescent="0.25">
      <c r="A31" s="33" t="s">
        <v>213</v>
      </c>
      <c r="B31" s="57"/>
      <c r="C31" s="57"/>
      <c r="D31" s="57"/>
      <c r="E31" s="57"/>
      <c r="F31" s="57">
        <v>0.05</v>
      </c>
      <c r="G31" s="57"/>
      <c r="H31" s="57">
        <v>0.05</v>
      </c>
    </row>
    <row r="32" spans="1:8" x14ac:dyDescent="0.25">
      <c r="A32" s="33" t="s">
        <v>228</v>
      </c>
      <c r="B32" s="57">
        <v>0.125</v>
      </c>
      <c r="C32" s="57"/>
      <c r="D32" s="57"/>
      <c r="E32" s="57"/>
      <c r="F32" s="57"/>
      <c r="G32" s="57"/>
      <c r="H32" s="57">
        <v>0.125</v>
      </c>
    </row>
    <row r="33" spans="1:8" x14ac:dyDescent="0.25">
      <c r="A33" s="58" t="s">
        <v>88</v>
      </c>
      <c r="B33" s="59">
        <v>0.22500000000000001</v>
      </c>
      <c r="C33" s="59">
        <v>2.4749999999999996</v>
      </c>
      <c r="D33" s="59"/>
      <c r="E33" s="59">
        <v>0.15</v>
      </c>
      <c r="F33" s="59">
        <v>1.5</v>
      </c>
      <c r="G33" s="59"/>
      <c r="H33" s="59">
        <v>4.3499999999999996</v>
      </c>
    </row>
    <row r="34" spans="1:8" x14ac:dyDescent="0.25">
      <c r="A34" s="32" t="s">
        <v>231</v>
      </c>
      <c r="B34" s="57"/>
      <c r="C34" s="57"/>
      <c r="D34" s="57"/>
      <c r="E34" s="57"/>
      <c r="F34" s="57"/>
      <c r="G34" s="57"/>
      <c r="H34" s="57"/>
    </row>
    <row r="35" spans="1:8" x14ac:dyDescent="0.25">
      <c r="A35" s="32" t="s">
        <v>81</v>
      </c>
      <c r="B35" s="57">
        <v>1.675</v>
      </c>
      <c r="C35" s="57">
        <v>2.5249999999999995</v>
      </c>
      <c r="D35" s="57">
        <v>0.15</v>
      </c>
      <c r="E35" s="57">
        <v>0.67500000000000004</v>
      </c>
      <c r="F35" s="57">
        <v>2.5250000000000004</v>
      </c>
      <c r="G35" s="57"/>
      <c r="H35" s="57">
        <v>7.549999999999998</v>
      </c>
    </row>
  </sheetData>
  <phoneticPr fontId="1" type="noConversion"/>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R50"/>
  <sheetViews>
    <sheetView tabSelected="1" zoomScale="80" zoomScaleNormal="80" zoomScalePageLayoutView="150" workbookViewId="0">
      <pane xSplit="4" ySplit="1" topLeftCell="E2" activePane="bottomRight" state="frozen"/>
      <selection pane="topRight" activeCell="E1" sqref="E1"/>
      <selection pane="bottomLeft" activeCell="A2" sqref="A2"/>
      <selection pane="bottomRight" activeCell="Q49" sqref="Q49:Q50"/>
    </sheetView>
  </sheetViews>
  <sheetFormatPr defaultColWidth="8.90625" defaultRowHeight="12.5" x14ac:dyDescent="0.25"/>
  <cols>
    <col min="1" max="1" width="5.08984375" style="61" customWidth="1"/>
    <col min="2" max="2" width="29.36328125" style="61" bestFit="1" customWidth="1"/>
    <col min="3" max="3" width="11.453125" style="61" bestFit="1" customWidth="1"/>
    <col min="4" max="4" width="37.90625" style="61" customWidth="1"/>
    <col min="5" max="5" width="11.453125" style="61" customWidth="1"/>
    <col min="6" max="6" width="10.453125" style="61" customWidth="1"/>
    <col min="7" max="7" width="8.453125" style="61" customWidth="1"/>
    <col min="8" max="8" width="9.453125" style="61" customWidth="1"/>
    <col min="9" max="9" width="8.08984375" style="61" customWidth="1"/>
    <col min="10" max="10" width="15" style="60" hidden="1" customWidth="1"/>
    <col min="11" max="11" width="10.453125" style="60" hidden="1" customWidth="1"/>
    <col min="12" max="12" width="10.453125" style="61" hidden="1" customWidth="1"/>
    <col min="13" max="13" width="18.6328125" style="61" hidden="1" customWidth="1"/>
    <col min="14" max="14" width="10.453125" style="61" hidden="1" customWidth="1"/>
    <col min="15" max="16" width="17.08984375" style="61" customWidth="1"/>
    <col min="17" max="17" width="68.453125" style="61" customWidth="1"/>
    <col min="18" max="18" width="45.08984375" style="61" customWidth="1"/>
    <col min="19" max="16384" width="8.90625" style="61"/>
  </cols>
  <sheetData>
    <row r="1" spans="1:18" ht="39" x14ac:dyDescent="0.25">
      <c r="A1" s="66" t="s">
        <v>73</v>
      </c>
      <c r="B1" s="67" t="s">
        <v>79</v>
      </c>
      <c r="C1" s="67" t="s">
        <v>72</v>
      </c>
      <c r="D1" s="67" t="s">
        <v>0</v>
      </c>
      <c r="E1" s="67" t="s">
        <v>74</v>
      </c>
      <c r="F1" s="67" t="s">
        <v>75</v>
      </c>
      <c r="G1" s="67" t="s">
        <v>19</v>
      </c>
      <c r="H1" s="67" t="s">
        <v>71</v>
      </c>
      <c r="I1" s="67" t="s">
        <v>84</v>
      </c>
      <c r="J1" s="41" t="s">
        <v>99</v>
      </c>
      <c r="K1" s="41" t="s">
        <v>101</v>
      </c>
      <c r="L1" s="68" t="s">
        <v>118</v>
      </c>
      <c r="M1" s="68" t="s">
        <v>282</v>
      </c>
      <c r="N1" s="68" t="s">
        <v>282</v>
      </c>
      <c r="O1" s="67" t="s">
        <v>283</v>
      </c>
      <c r="P1" s="67" t="s">
        <v>289</v>
      </c>
      <c r="Q1" s="67" t="s">
        <v>34</v>
      </c>
      <c r="R1" s="67" t="s">
        <v>290</v>
      </c>
    </row>
    <row r="2" spans="1:18" ht="143" x14ac:dyDescent="0.25">
      <c r="A2" s="50">
        <v>1</v>
      </c>
      <c r="B2" s="27" t="s">
        <v>201</v>
      </c>
      <c r="C2" s="27" t="s">
        <v>1</v>
      </c>
      <c r="D2" s="27" t="s">
        <v>60</v>
      </c>
      <c r="E2" s="27" t="s">
        <v>8</v>
      </c>
      <c r="F2" s="27" t="s">
        <v>10</v>
      </c>
      <c r="G2" s="51">
        <v>0.67500000000000004</v>
      </c>
      <c r="H2" s="27" t="s">
        <v>245</v>
      </c>
      <c r="I2" s="27" t="s">
        <v>89</v>
      </c>
      <c r="J2" s="65">
        <v>38169</v>
      </c>
      <c r="K2" s="65">
        <v>42865</v>
      </c>
      <c r="L2" s="42">
        <v>42993</v>
      </c>
      <c r="M2" s="42">
        <v>43305</v>
      </c>
      <c r="N2" s="42">
        <v>43614</v>
      </c>
      <c r="O2" s="27" t="s">
        <v>20</v>
      </c>
      <c r="P2" s="27" t="s">
        <v>291</v>
      </c>
      <c r="Q2" s="27" t="s">
        <v>181</v>
      </c>
      <c r="R2" s="27" t="s">
        <v>265</v>
      </c>
    </row>
    <row r="3" spans="1:18" ht="65" x14ac:dyDescent="0.25">
      <c r="A3" s="50">
        <v>2</v>
      </c>
      <c r="B3" s="27" t="s">
        <v>202</v>
      </c>
      <c r="C3" s="27" t="s">
        <v>3</v>
      </c>
      <c r="D3" s="27" t="s">
        <v>43</v>
      </c>
      <c r="E3" s="27" t="s">
        <v>5</v>
      </c>
      <c r="F3" s="27" t="s">
        <v>11</v>
      </c>
      <c r="G3" s="51">
        <f>INDEX('Risk Prioritization'!$B$8:$D$10, MATCH('Risk Register'!E9,'Risk Prioritization'!$A$8:$A$10,0), MATCH('Risk Register'!F9,'Risk Prioritization'!$B$7:$D$7,0))</f>
        <v>0.22500000000000001</v>
      </c>
      <c r="H3" s="27" t="str">
        <f>IF(G3 &lt; 'Risk Prioritization'!$B$15, 'Risk Prioritization'!$A$16, IF(G3 &gt; 'Risk Prioritization'!$C$15, 'Risk Prioritization'!$A$14, 'Risk Prioritization'!$A$15))</f>
        <v>2 - Medium</v>
      </c>
      <c r="I3" s="27" t="s">
        <v>89</v>
      </c>
      <c r="J3" s="65">
        <v>38169</v>
      </c>
      <c r="K3" s="65">
        <v>42865</v>
      </c>
      <c r="L3" s="42">
        <v>42993</v>
      </c>
      <c r="M3" s="42">
        <v>43305</v>
      </c>
      <c r="N3" s="42">
        <v>43614</v>
      </c>
      <c r="O3" s="27" t="s">
        <v>20</v>
      </c>
      <c r="P3" s="27"/>
      <c r="Q3" s="27" t="s">
        <v>35</v>
      </c>
      <c r="R3" s="27" t="s">
        <v>248</v>
      </c>
    </row>
    <row r="4" spans="1:18" ht="104" hidden="1" x14ac:dyDescent="0.25">
      <c r="A4" s="50">
        <v>3</v>
      </c>
      <c r="B4" s="27" t="s">
        <v>203</v>
      </c>
      <c r="C4" s="27" t="s">
        <v>3</v>
      </c>
      <c r="D4" s="27" t="s">
        <v>4</v>
      </c>
      <c r="E4" s="27" t="s">
        <v>2</v>
      </c>
      <c r="F4" s="27" t="s">
        <v>11</v>
      </c>
      <c r="G4" s="51">
        <f>INDEX('Risk Prioritization'!$B$8:$D$10, MATCH('Risk Register'!E39,'Risk Prioritization'!$A$8:$A$10,0), MATCH('Risk Register'!F39,'Risk Prioritization'!$B$7:$D$7,0))</f>
        <v>0.25</v>
      </c>
      <c r="H4" s="27" t="str">
        <f>IF(G4 &lt; 'Risk Prioritization'!$B$15, 'Risk Prioritization'!$A$16, IF(G4 &gt; 'Risk Prioritization'!$C$15, 'Risk Prioritization'!$A$14, 'Risk Prioritization'!$A$15))</f>
        <v>2 - Medium</v>
      </c>
      <c r="I4" s="27" t="s">
        <v>88</v>
      </c>
      <c r="J4" s="42">
        <v>38169</v>
      </c>
      <c r="K4" s="42">
        <v>42865</v>
      </c>
      <c r="L4" s="42">
        <v>43235</v>
      </c>
      <c r="M4" s="42">
        <v>43305</v>
      </c>
      <c r="N4" s="42"/>
      <c r="O4" s="27" t="s">
        <v>236</v>
      </c>
      <c r="P4" s="27"/>
      <c r="Q4" s="27" t="s">
        <v>45</v>
      </c>
      <c r="R4" s="27" t="s">
        <v>257</v>
      </c>
    </row>
    <row r="5" spans="1:18" ht="65" hidden="1" x14ac:dyDescent="0.25">
      <c r="A5" s="50">
        <v>4</v>
      </c>
      <c r="B5" s="27" t="s">
        <v>204</v>
      </c>
      <c r="C5" s="27" t="s">
        <v>12</v>
      </c>
      <c r="D5" s="27" t="s">
        <v>250</v>
      </c>
      <c r="E5" s="27" t="s">
        <v>5</v>
      </c>
      <c r="F5" s="27" t="s">
        <v>2</v>
      </c>
      <c r="G5" s="51">
        <f>INDEX('Risk Prioritization'!$B$8:$D$10, MATCH('Risk Register'!E20,'Risk Prioritization'!$A$8:$A$10,0), MATCH('Risk Register'!F20,'Risk Prioritization'!$B$7:$D$7,0))</f>
        <v>2.5000000000000001E-2</v>
      </c>
      <c r="H5" s="27" t="str">
        <f>IF(G5 &lt; 'Risk Prioritization'!$B$15, 'Risk Prioritization'!$A$16, IF(G5 &gt; 'Risk Prioritization'!$C$15, 'Risk Prioritization'!$A$14, 'Risk Prioritization'!$A$15))</f>
        <v>3 - Low</v>
      </c>
      <c r="I5" s="27" t="s">
        <v>88</v>
      </c>
      <c r="J5" s="42">
        <v>38169</v>
      </c>
      <c r="K5" s="42">
        <v>42865</v>
      </c>
      <c r="L5" s="42">
        <v>43205</v>
      </c>
      <c r="M5" s="42">
        <v>43305</v>
      </c>
      <c r="N5" s="42"/>
      <c r="O5" s="27" t="s">
        <v>192</v>
      </c>
      <c r="P5" s="27"/>
      <c r="Q5" s="27" t="s">
        <v>193</v>
      </c>
      <c r="R5" s="27" t="s">
        <v>251</v>
      </c>
    </row>
    <row r="6" spans="1:18" s="60" customFormat="1" ht="143" hidden="1" x14ac:dyDescent="0.25">
      <c r="A6" s="50">
        <v>5</v>
      </c>
      <c r="B6" s="27" t="s">
        <v>205</v>
      </c>
      <c r="C6" s="27" t="s">
        <v>12</v>
      </c>
      <c r="D6" s="27" t="s">
        <v>23</v>
      </c>
      <c r="E6" s="27" t="s">
        <v>5</v>
      </c>
      <c r="F6" s="27" t="s">
        <v>11</v>
      </c>
      <c r="G6" s="51">
        <f>INDEX('Risk Prioritization'!$B$8:$D$10, MATCH('Risk Register'!E6,'Risk Prioritization'!$A$8:$A$10,0), MATCH('Risk Register'!F6,'Risk Prioritization'!$B$7:$D$7,0))</f>
        <v>0.25</v>
      </c>
      <c r="H6" s="27" t="str">
        <f>IF(G6 &lt; 'Risk Prioritization'!$B$15, 'Risk Prioritization'!$A$16, IF(G6 &gt; 'Risk Prioritization'!$C$15, 'Risk Prioritization'!$A$14, 'Risk Prioritization'!$A$15))</f>
        <v>2 - Medium</v>
      </c>
      <c r="I6" s="27" t="s">
        <v>88</v>
      </c>
      <c r="J6" s="42">
        <v>38169</v>
      </c>
      <c r="K6" s="42">
        <v>42235</v>
      </c>
      <c r="L6" s="42" t="s">
        <v>125</v>
      </c>
      <c r="M6" s="42"/>
      <c r="N6" s="42"/>
      <c r="O6" s="27" t="s">
        <v>212</v>
      </c>
      <c r="P6" s="27"/>
      <c r="Q6" s="27" t="s">
        <v>103</v>
      </c>
      <c r="R6" s="27"/>
    </row>
    <row r="7" spans="1:18" s="60" customFormat="1" ht="52" hidden="1" x14ac:dyDescent="0.25">
      <c r="A7" s="50">
        <v>6</v>
      </c>
      <c r="B7" s="27" t="s">
        <v>208</v>
      </c>
      <c r="C7" s="27" t="s">
        <v>12</v>
      </c>
      <c r="D7" s="27" t="s">
        <v>57</v>
      </c>
      <c r="E7" s="27" t="s">
        <v>2</v>
      </c>
      <c r="F7" s="27" t="s">
        <v>11</v>
      </c>
      <c r="G7" s="51">
        <f>INDEX('Risk Prioritization'!$B$8:$D$10, MATCH('Risk Register'!E7,'Risk Prioritization'!$A$8:$A$10,0), MATCH('Risk Register'!F7,'Risk Prioritization'!$B$7:$D$7,0))</f>
        <v>0.125</v>
      </c>
      <c r="H7" s="27" t="str">
        <f>IF(G7 &lt; 'Risk Prioritization'!$B$15, 'Risk Prioritization'!$A$16, IF(G7 &gt; 'Risk Prioritization'!$C$15, 'Risk Prioritization'!$A$14, 'Risk Prioritization'!$A$15))</f>
        <v>3 - Low</v>
      </c>
      <c r="I7" s="27" t="s">
        <v>88</v>
      </c>
      <c r="J7" s="42">
        <v>38170</v>
      </c>
      <c r="K7" s="42">
        <v>40655</v>
      </c>
      <c r="L7" s="42" t="s">
        <v>125</v>
      </c>
      <c r="M7" s="42"/>
      <c r="N7" s="42"/>
      <c r="O7" s="27" t="s">
        <v>58</v>
      </c>
      <c r="P7" s="27"/>
      <c r="Q7" s="27" t="s">
        <v>25</v>
      </c>
      <c r="R7" s="27"/>
    </row>
    <row r="8" spans="1:18" ht="130" hidden="1" x14ac:dyDescent="0.25">
      <c r="A8" s="50">
        <v>7</v>
      </c>
      <c r="B8" s="27" t="s">
        <v>206</v>
      </c>
      <c r="C8" s="27" t="s">
        <v>3</v>
      </c>
      <c r="D8" s="27" t="s">
        <v>24</v>
      </c>
      <c r="E8" s="27" t="s">
        <v>2</v>
      </c>
      <c r="F8" s="27" t="s">
        <v>11</v>
      </c>
      <c r="G8" s="51">
        <f>INDEX('Risk Prioritization'!$B$8:$D$10, MATCH('Risk Register'!E8,'Risk Prioritization'!$A$8:$A$10,0), MATCH('Risk Register'!F8,'Risk Prioritization'!$B$7:$D$7,0))</f>
        <v>0.125</v>
      </c>
      <c r="H8" s="27" t="str">
        <f>IF(G8 &lt; 'Risk Prioritization'!$B$15, 'Risk Prioritization'!$A$16, IF(G8 &gt; 'Risk Prioritization'!$C$15, 'Risk Prioritization'!$A$14, 'Risk Prioritization'!$A$15))</f>
        <v>3 - Low</v>
      </c>
      <c r="I8" s="27" t="s">
        <v>88</v>
      </c>
      <c r="J8" s="42">
        <v>38169</v>
      </c>
      <c r="K8" s="42">
        <v>42865</v>
      </c>
      <c r="L8" s="42">
        <v>43266</v>
      </c>
      <c r="M8" s="42">
        <v>43305</v>
      </c>
      <c r="N8" s="42"/>
      <c r="O8" s="27" t="s">
        <v>20</v>
      </c>
      <c r="P8" s="27"/>
      <c r="Q8" s="27" t="s">
        <v>194</v>
      </c>
      <c r="R8" s="27" t="s">
        <v>244</v>
      </c>
    </row>
    <row r="9" spans="1:18" ht="65" x14ac:dyDescent="0.25">
      <c r="A9" s="50">
        <v>8</v>
      </c>
      <c r="B9" s="27" t="s">
        <v>207</v>
      </c>
      <c r="C9" s="27" t="s">
        <v>87</v>
      </c>
      <c r="D9" s="27" t="s">
        <v>27</v>
      </c>
      <c r="E9" s="27" t="s">
        <v>2</v>
      </c>
      <c r="F9" s="27" t="s">
        <v>10</v>
      </c>
      <c r="G9" s="51">
        <f>INDEX('Risk Prioritization'!$B$8:$D$10, MATCH('Risk Register'!E11,'Risk Prioritization'!$A$8:$A$10,0), MATCH('Risk Register'!F11,'Risk Prioritization'!$B$7:$D$7,0))</f>
        <v>0.125</v>
      </c>
      <c r="H9" s="27" t="str">
        <f>IF(G9 &lt; 'Risk Prioritization'!$B$15, 'Risk Prioritization'!$A$16, IF(G9 &gt; 'Risk Prioritization'!$C$15, 'Risk Prioritization'!$A$14, 'Risk Prioritization'!$A$15))</f>
        <v>3 - Low</v>
      </c>
      <c r="I9" s="27" t="s">
        <v>89</v>
      </c>
      <c r="J9" s="65">
        <v>38169</v>
      </c>
      <c r="K9" s="65">
        <v>42865</v>
      </c>
      <c r="L9" s="42">
        <v>42993</v>
      </c>
      <c r="M9" s="42">
        <v>43305</v>
      </c>
      <c r="N9" s="42">
        <v>43614</v>
      </c>
      <c r="O9" s="27" t="s">
        <v>20</v>
      </c>
      <c r="P9" s="27"/>
      <c r="Q9" s="27" t="s">
        <v>36</v>
      </c>
      <c r="R9" s="27" t="s">
        <v>239</v>
      </c>
    </row>
    <row r="10" spans="1:18" s="60" customFormat="1" ht="39" hidden="1" x14ac:dyDescent="0.25">
      <c r="A10" s="50">
        <v>9</v>
      </c>
      <c r="B10" s="27" t="s">
        <v>209</v>
      </c>
      <c r="C10" s="27" t="s">
        <v>12</v>
      </c>
      <c r="D10" s="27" t="s">
        <v>80</v>
      </c>
      <c r="E10" s="27" t="s">
        <v>2</v>
      </c>
      <c r="F10" s="27" t="s">
        <v>11</v>
      </c>
      <c r="G10" s="51">
        <f>INDEX('Risk Prioritization'!$B$8:$D$10, MATCH('Risk Register'!E10,'Risk Prioritization'!$A$8:$A$10,0), MATCH('Risk Register'!F10,'Risk Prioritization'!$B$7:$D$7,0))</f>
        <v>0.125</v>
      </c>
      <c r="H10" s="27" t="str">
        <f>IF(G10 &lt; 'Risk Prioritization'!$B$15, 'Risk Prioritization'!$A$16, IF(G10 &gt; 'Risk Prioritization'!$C$15, 'Risk Prioritization'!$A$14, 'Risk Prioritization'!$A$15))</f>
        <v>3 - Low</v>
      </c>
      <c r="I10" s="27" t="s">
        <v>88</v>
      </c>
      <c r="J10" s="42">
        <v>38169</v>
      </c>
      <c r="K10" s="42">
        <v>40969</v>
      </c>
      <c r="L10" s="42" t="s">
        <v>125</v>
      </c>
      <c r="M10" s="42"/>
      <c r="N10" s="42"/>
      <c r="O10" s="27" t="s">
        <v>29</v>
      </c>
      <c r="P10" s="27"/>
      <c r="Q10" s="27" t="s">
        <v>25</v>
      </c>
      <c r="R10" s="27"/>
    </row>
    <row r="11" spans="1:18" ht="78" x14ac:dyDescent="0.25">
      <c r="A11" s="50">
        <v>10</v>
      </c>
      <c r="B11" s="27" t="s">
        <v>128</v>
      </c>
      <c r="C11" s="27" t="s">
        <v>3</v>
      </c>
      <c r="D11" s="27" t="s">
        <v>13</v>
      </c>
      <c r="E11" s="27" t="s">
        <v>2</v>
      </c>
      <c r="F11" s="27" t="s">
        <v>11</v>
      </c>
      <c r="G11" s="51">
        <f>INDEX('Risk Prioritization'!$B$8:$D$10, MATCH('Risk Register'!E21,'Risk Prioritization'!$A$8:$A$10,0), MATCH('Risk Register'!F21,'Risk Prioritization'!$B$7:$D$7,0))</f>
        <v>0.05</v>
      </c>
      <c r="H11" s="27" t="str">
        <f>IF(G11 &lt; 'Risk Prioritization'!$B$15, 'Risk Prioritization'!$A$16, IF(G11 &gt; 'Risk Prioritization'!$C$15, 'Risk Prioritization'!$A$14, 'Risk Prioritization'!$A$15))</f>
        <v>3 - Low</v>
      </c>
      <c r="I11" s="27" t="s">
        <v>89</v>
      </c>
      <c r="J11" s="42">
        <v>38169</v>
      </c>
      <c r="K11" s="42">
        <v>42865</v>
      </c>
      <c r="L11" s="42">
        <v>43205</v>
      </c>
      <c r="M11" s="42">
        <v>43305</v>
      </c>
      <c r="N11" s="42">
        <v>43614</v>
      </c>
      <c r="O11" s="27" t="s">
        <v>20</v>
      </c>
      <c r="P11" s="27"/>
      <c r="Q11" s="27" t="s">
        <v>37</v>
      </c>
      <c r="R11" s="27" t="s">
        <v>239</v>
      </c>
    </row>
    <row r="12" spans="1:18" ht="162" customHeight="1" x14ac:dyDescent="0.25">
      <c r="A12" s="50">
        <v>11</v>
      </c>
      <c r="B12" s="27" t="s">
        <v>154</v>
      </c>
      <c r="C12" s="27" t="s">
        <v>12</v>
      </c>
      <c r="D12" s="27" t="s">
        <v>210</v>
      </c>
      <c r="E12" s="27" t="s">
        <v>2</v>
      </c>
      <c r="F12" s="27" t="s">
        <v>11</v>
      </c>
      <c r="G12" s="51">
        <f>INDEX('Risk Prioritization'!$B$8:$D$10, MATCH('Risk Register'!E14,'Risk Prioritization'!$A$8:$A$10,0), MATCH('Risk Register'!F14,'Risk Prioritization'!$B$7:$D$7,0))</f>
        <v>0.125</v>
      </c>
      <c r="H12" s="27" t="str">
        <f>IF(G12 &lt; 'Risk Prioritization'!$B$15, 'Risk Prioritization'!$A$16, IF(G12 &gt; 'Risk Prioritization'!$C$15, 'Risk Prioritization'!$A$14, 'Risk Prioritization'!$A$15))</f>
        <v>3 - Low</v>
      </c>
      <c r="I12" s="27" t="s">
        <v>89</v>
      </c>
      <c r="J12" s="42">
        <v>38169</v>
      </c>
      <c r="K12" s="42">
        <v>42865</v>
      </c>
      <c r="L12" s="42">
        <v>43174</v>
      </c>
      <c r="M12" s="42">
        <v>43305</v>
      </c>
      <c r="N12" s="42">
        <v>43614</v>
      </c>
      <c r="O12" s="27" t="s">
        <v>20</v>
      </c>
      <c r="P12" s="27"/>
      <c r="Q12" s="27" t="s">
        <v>195</v>
      </c>
      <c r="R12" s="27" t="s">
        <v>261</v>
      </c>
    </row>
    <row r="13" spans="1:18" s="60" customFormat="1" ht="26" hidden="1" x14ac:dyDescent="0.25">
      <c r="A13" s="50">
        <v>12</v>
      </c>
      <c r="B13" s="27" t="s">
        <v>129</v>
      </c>
      <c r="C13" s="27" t="s">
        <v>12</v>
      </c>
      <c r="D13" s="27" t="s">
        <v>121</v>
      </c>
      <c r="E13" s="27" t="s">
        <v>5</v>
      </c>
      <c r="F13" s="27" t="s">
        <v>11</v>
      </c>
      <c r="G13" s="51">
        <f>INDEX('Risk Prioritization'!$B$8:$D$10, MATCH('Risk Register'!E13,'Risk Prioritization'!$A$8:$A$10,0), MATCH('Risk Register'!F13,'Risk Prioritization'!$B$7:$D$7,0))</f>
        <v>0.25</v>
      </c>
      <c r="H13" s="27" t="str">
        <f>IF(G13 &lt; 'Risk Prioritization'!$B$15, 'Risk Prioritization'!$A$16, IF(G13 &gt; 'Risk Prioritization'!$C$15, 'Risk Prioritization'!$A$14, 'Risk Prioritization'!$A$15))</f>
        <v>2 - Medium</v>
      </c>
      <c r="I13" s="27" t="s">
        <v>88</v>
      </c>
      <c r="J13" s="42">
        <v>38169</v>
      </c>
      <c r="K13" s="42">
        <v>42235</v>
      </c>
      <c r="L13" s="42" t="s">
        <v>125</v>
      </c>
      <c r="M13" s="42"/>
      <c r="N13" s="42"/>
      <c r="O13" s="27" t="s">
        <v>212</v>
      </c>
      <c r="P13" s="27"/>
      <c r="Q13" s="27" t="s">
        <v>38</v>
      </c>
      <c r="R13" s="27"/>
    </row>
    <row r="14" spans="1:18" ht="78" x14ac:dyDescent="0.25">
      <c r="A14" s="50">
        <v>13</v>
      </c>
      <c r="B14" s="27" t="s">
        <v>130</v>
      </c>
      <c r="C14" s="27" t="s">
        <v>3</v>
      </c>
      <c r="D14" s="27" t="s">
        <v>6</v>
      </c>
      <c r="E14" s="27" t="s">
        <v>2</v>
      </c>
      <c r="F14" s="27" t="s">
        <v>11</v>
      </c>
      <c r="G14" s="51">
        <f>INDEX('Risk Prioritization'!$B$8:$D$10, MATCH('Risk Register'!E15,'Risk Prioritization'!$A$8:$A$10,0), MATCH('Risk Register'!F15,'Risk Prioritization'!$B$7:$D$7,0))</f>
        <v>0.125</v>
      </c>
      <c r="H14" s="27" t="str">
        <f>IF(G14 &lt; 'Risk Prioritization'!$B$15, 'Risk Prioritization'!$A$16, IF(G14 &gt; 'Risk Prioritization'!$C$15, 'Risk Prioritization'!$A$14, 'Risk Prioritization'!$A$15))</f>
        <v>3 - Low</v>
      </c>
      <c r="I14" s="27" t="s">
        <v>89</v>
      </c>
      <c r="J14" s="42">
        <v>38169</v>
      </c>
      <c r="K14" s="42">
        <v>42865</v>
      </c>
      <c r="L14" s="42">
        <v>43174</v>
      </c>
      <c r="M14" s="42">
        <v>43305</v>
      </c>
      <c r="N14" s="42">
        <v>43614</v>
      </c>
      <c r="O14" s="27" t="s">
        <v>20</v>
      </c>
      <c r="P14" s="27"/>
      <c r="Q14" s="27" t="s">
        <v>39</v>
      </c>
      <c r="R14" s="27" t="s">
        <v>240</v>
      </c>
    </row>
    <row r="15" spans="1:18" s="60" customFormat="1" ht="13" hidden="1" x14ac:dyDescent="0.25">
      <c r="A15" s="50">
        <v>14</v>
      </c>
      <c r="B15" s="27" t="s">
        <v>131</v>
      </c>
      <c r="C15" s="27" t="s">
        <v>87</v>
      </c>
      <c r="D15" s="27" t="s">
        <v>28</v>
      </c>
      <c r="E15" s="27" t="s">
        <v>2</v>
      </c>
      <c r="F15" s="27" t="s">
        <v>11</v>
      </c>
      <c r="G15" s="51">
        <f>INDEX('Risk Prioritization'!$B$8:$D$10, MATCH('Risk Register'!E15,'Risk Prioritization'!$A$8:$A$10,0), MATCH('Risk Register'!F15,'Risk Prioritization'!$B$7:$D$7,0))</f>
        <v>0.125</v>
      </c>
      <c r="H15" s="27" t="str">
        <f>IF(G15 &lt; 'Risk Prioritization'!$B$15, 'Risk Prioritization'!$A$16, IF(G15 &gt; 'Risk Prioritization'!$C$15, 'Risk Prioritization'!$A$14, 'Risk Prioritization'!$A$15))</f>
        <v>3 - Low</v>
      </c>
      <c r="I15" s="27" t="s">
        <v>88</v>
      </c>
      <c r="J15" s="42">
        <v>38169</v>
      </c>
      <c r="K15" s="42">
        <v>40015</v>
      </c>
      <c r="L15" s="42" t="s">
        <v>125</v>
      </c>
      <c r="M15" s="42"/>
      <c r="N15" s="42"/>
      <c r="O15" s="27" t="s">
        <v>26</v>
      </c>
      <c r="P15" s="27"/>
      <c r="Q15" s="27" t="s">
        <v>25</v>
      </c>
      <c r="R15" s="27"/>
    </row>
    <row r="16" spans="1:18" s="60" customFormat="1" ht="52" hidden="1" x14ac:dyDescent="0.25">
      <c r="A16" s="50">
        <v>15</v>
      </c>
      <c r="B16" s="27" t="s">
        <v>132</v>
      </c>
      <c r="C16" s="27" t="s">
        <v>12</v>
      </c>
      <c r="D16" s="27" t="s">
        <v>14</v>
      </c>
      <c r="E16" s="27" t="s">
        <v>2</v>
      </c>
      <c r="F16" s="27" t="s">
        <v>11</v>
      </c>
      <c r="G16" s="51">
        <f>INDEX('Risk Prioritization'!$B$8:$D$10, MATCH('Risk Register'!E16,'Risk Prioritization'!$A$8:$A$10,0), MATCH('Risk Register'!F16,'Risk Prioritization'!$B$7:$D$7,0))</f>
        <v>0.125</v>
      </c>
      <c r="H16" s="27" t="str">
        <f>IF(G16 &lt; 'Risk Prioritization'!$B$15, 'Risk Prioritization'!$A$16, IF(G16 &gt; 'Risk Prioritization'!$C$15, 'Risk Prioritization'!$A$14, 'Risk Prioritization'!$A$15))</f>
        <v>3 - Low</v>
      </c>
      <c r="I16" s="27" t="s">
        <v>88</v>
      </c>
      <c r="J16" s="42">
        <v>38169</v>
      </c>
      <c r="K16" s="42">
        <v>40015</v>
      </c>
      <c r="L16" s="42" t="s">
        <v>125</v>
      </c>
      <c r="M16" s="42"/>
      <c r="N16" s="42"/>
      <c r="O16" s="27" t="s">
        <v>52</v>
      </c>
      <c r="P16" s="27"/>
      <c r="Q16" s="27" t="s">
        <v>44</v>
      </c>
      <c r="R16" s="27"/>
    </row>
    <row r="17" spans="1:18" ht="39" x14ac:dyDescent="0.25">
      <c r="A17" s="50">
        <v>16</v>
      </c>
      <c r="B17" s="27" t="s">
        <v>133</v>
      </c>
      <c r="C17" s="27" t="s">
        <v>12</v>
      </c>
      <c r="D17" s="27" t="s">
        <v>15</v>
      </c>
      <c r="E17" s="27" t="s">
        <v>2</v>
      </c>
      <c r="F17" s="27" t="s">
        <v>2</v>
      </c>
      <c r="G17" s="51">
        <f>INDEX('Risk Prioritization'!$B$8:$D$10, MATCH('Risk Register'!E40,'Risk Prioritization'!$A$8:$A$10,0), MATCH('Risk Register'!F40,'Risk Prioritization'!$B$7:$D$7,0))</f>
        <v>0.25</v>
      </c>
      <c r="H17" s="27" t="str">
        <f>IF(G17 &lt; 'Risk Prioritization'!$B$15, 'Risk Prioritization'!$A$16, IF(G17 &gt; 'Risk Prioritization'!$C$15, 'Risk Prioritization'!$A$14, 'Risk Prioritization'!$A$15))</f>
        <v>2 - Medium</v>
      </c>
      <c r="I17" s="27" t="s">
        <v>89</v>
      </c>
      <c r="J17" s="42">
        <v>38169</v>
      </c>
      <c r="K17" s="42">
        <v>42865</v>
      </c>
      <c r="L17" s="42">
        <v>43235</v>
      </c>
      <c r="M17" s="42">
        <v>43305</v>
      </c>
      <c r="N17" s="42">
        <v>43614</v>
      </c>
      <c r="O17" s="27" t="s">
        <v>20</v>
      </c>
      <c r="P17" s="27"/>
      <c r="Q17" s="27" t="s">
        <v>183</v>
      </c>
      <c r="R17" s="27" t="s">
        <v>258</v>
      </c>
    </row>
    <row r="18" spans="1:18" ht="117" x14ac:dyDescent="0.25">
      <c r="A18" s="50">
        <v>17</v>
      </c>
      <c r="B18" s="27" t="s">
        <v>134</v>
      </c>
      <c r="C18" s="27" t="s">
        <v>83</v>
      </c>
      <c r="D18" s="27" t="s">
        <v>30</v>
      </c>
      <c r="E18" s="27" t="s">
        <v>5</v>
      </c>
      <c r="F18" s="27" t="s">
        <v>2</v>
      </c>
      <c r="G18" s="51">
        <f>INDEX('Risk Prioritization'!$B$8:$D$10, MATCH('Risk Register'!E22,'Risk Prioritization'!$A$8:$A$10,0), MATCH('Risk Register'!F22,'Risk Prioritization'!$B$7:$D$7,0))</f>
        <v>0.05</v>
      </c>
      <c r="H18" s="27" t="str">
        <f>IF(G18 &lt; 'Risk Prioritization'!$B$15, 'Risk Prioritization'!$A$16, IF(G18 &gt; 'Risk Prioritization'!$C$15, 'Risk Prioritization'!$A$14, 'Risk Prioritization'!$A$15))</f>
        <v>3 - Low</v>
      </c>
      <c r="I18" s="27" t="s">
        <v>89</v>
      </c>
      <c r="J18" s="42" t="s">
        <v>17</v>
      </c>
      <c r="K18" s="42">
        <v>42865</v>
      </c>
      <c r="L18" s="42">
        <v>43205</v>
      </c>
      <c r="M18" s="42">
        <v>43305</v>
      </c>
      <c r="N18" s="42">
        <v>43614</v>
      </c>
      <c r="O18" s="27" t="s">
        <v>20</v>
      </c>
      <c r="P18" s="27"/>
      <c r="Q18" s="27" t="s">
        <v>40</v>
      </c>
      <c r="R18" s="27" t="s">
        <v>239</v>
      </c>
    </row>
    <row r="19" spans="1:18" ht="65" x14ac:dyDescent="0.25">
      <c r="A19" s="50">
        <v>18</v>
      </c>
      <c r="B19" s="27" t="s">
        <v>135</v>
      </c>
      <c r="C19" s="27" t="s">
        <v>83</v>
      </c>
      <c r="D19" s="27" t="s">
        <v>16</v>
      </c>
      <c r="E19" s="27" t="s">
        <v>2</v>
      </c>
      <c r="F19" s="27" t="s">
        <v>2</v>
      </c>
      <c r="G19" s="51">
        <f>INDEX('Risk Prioritization'!$B$8:$D$10, MATCH('Risk Register'!E41,'Risk Prioritization'!$A$8:$A$10,0), MATCH('Risk Register'!F41,'Risk Prioritization'!$B$7:$D$7,0))</f>
        <v>2.5000000000000001E-2</v>
      </c>
      <c r="H19" s="27" t="str">
        <f>IF(G19 &lt; 'Risk Prioritization'!$B$15, 'Risk Prioritization'!$A$16, IF(G19 &gt; 'Risk Prioritization'!$C$15, 'Risk Prioritization'!$A$14, 'Risk Prioritization'!$A$15))</f>
        <v>3 - Low</v>
      </c>
      <c r="I19" s="27" t="s">
        <v>89</v>
      </c>
      <c r="J19" s="42">
        <v>38504</v>
      </c>
      <c r="K19" s="42">
        <v>42865</v>
      </c>
      <c r="L19" s="42">
        <v>43235</v>
      </c>
      <c r="M19" s="42">
        <v>43305</v>
      </c>
      <c r="N19" s="42">
        <v>43614</v>
      </c>
      <c r="O19" s="27" t="s">
        <v>20</v>
      </c>
      <c r="P19" s="27"/>
      <c r="Q19" s="27" t="s">
        <v>42</v>
      </c>
      <c r="R19" s="27" t="s">
        <v>258</v>
      </c>
    </row>
    <row r="20" spans="1:18" ht="104" x14ac:dyDescent="0.25">
      <c r="A20" s="50">
        <v>19</v>
      </c>
      <c r="B20" s="27" t="s">
        <v>136</v>
      </c>
      <c r="C20" s="27" t="s">
        <v>12</v>
      </c>
      <c r="D20" s="27" t="s">
        <v>31</v>
      </c>
      <c r="E20" s="27" t="s">
        <v>2</v>
      </c>
      <c r="F20" s="27" t="s">
        <v>2</v>
      </c>
      <c r="G20" s="51">
        <f>INDEX('Risk Prioritization'!$B$8:$D$10, MATCH('Risk Register'!E18,'Risk Prioritization'!$A$8:$A$10,0), MATCH('Risk Register'!F18,'Risk Prioritization'!$B$7:$D$7,0))</f>
        <v>0.05</v>
      </c>
      <c r="H20" s="27" t="str">
        <f>IF(G20 &lt; 'Risk Prioritization'!$B$15, 'Risk Prioritization'!$A$16, IF(G20 &gt; 'Risk Prioritization'!$C$15, 'Risk Prioritization'!$A$14, 'Risk Prioritization'!$A$15))</f>
        <v>3 - Low</v>
      </c>
      <c r="I20" s="27" t="s">
        <v>89</v>
      </c>
      <c r="J20" s="42">
        <v>38504</v>
      </c>
      <c r="K20" s="42">
        <v>42865</v>
      </c>
      <c r="L20" s="42">
        <v>43174</v>
      </c>
      <c r="M20" s="42">
        <v>43305</v>
      </c>
      <c r="N20" s="42">
        <v>43614</v>
      </c>
      <c r="O20" s="27" t="s">
        <v>274</v>
      </c>
      <c r="P20" s="27"/>
      <c r="Q20" s="27" t="s">
        <v>275</v>
      </c>
      <c r="R20" s="27" t="s">
        <v>285</v>
      </c>
    </row>
    <row r="21" spans="1:18" ht="91" x14ac:dyDescent="0.25">
      <c r="A21" s="50">
        <v>20</v>
      </c>
      <c r="B21" s="27" t="s">
        <v>137</v>
      </c>
      <c r="C21" s="27" t="s">
        <v>12</v>
      </c>
      <c r="D21" s="27" t="s">
        <v>32</v>
      </c>
      <c r="E21" s="27" t="s">
        <v>5</v>
      </c>
      <c r="F21" s="27" t="s">
        <v>2</v>
      </c>
      <c r="G21" s="51">
        <f>INDEX('Risk Prioritization'!$B$8:$D$10, MATCH('Risk Register'!E27,'Risk Prioritization'!$A$8:$A$10,0), MATCH('Risk Register'!F27,'Risk Prioritization'!$B$7:$D$7,0))</f>
        <v>0.125</v>
      </c>
      <c r="H21" s="27" t="str">
        <f>IF(G21 &lt; 'Risk Prioritization'!$B$15, 'Risk Prioritization'!$A$16, IF(G21 &gt; 'Risk Prioritization'!$C$15, 'Risk Prioritization'!$A$14, 'Risk Prioritization'!$A$15))</f>
        <v>3 - Low</v>
      </c>
      <c r="I21" s="27" t="s">
        <v>89</v>
      </c>
      <c r="J21" s="42">
        <v>38504</v>
      </c>
      <c r="K21" s="42">
        <v>42865</v>
      </c>
      <c r="L21" s="42">
        <v>43205</v>
      </c>
      <c r="M21" s="42">
        <v>43305</v>
      </c>
      <c r="N21" s="42">
        <v>43614</v>
      </c>
      <c r="O21" s="27" t="s">
        <v>191</v>
      </c>
      <c r="P21" s="27"/>
      <c r="Q21" s="27" t="s">
        <v>196</v>
      </c>
      <c r="R21" s="27" t="s">
        <v>239</v>
      </c>
    </row>
    <row r="22" spans="1:18" ht="52" x14ac:dyDescent="0.25">
      <c r="A22" s="50">
        <v>21</v>
      </c>
      <c r="B22" s="27" t="s">
        <v>138</v>
      </c>
      <c r="C22" s="27" t="s">
        <v>3</v>
      </c>
      <c r="D22" s="27" t="s">
        <v>33</v>
      </c>
      <c r="E22" s="27" t="s">
        <v>5</v>
      </c>
      <c r="F22" s="27" t="s">
        <v>2</v>
      </c>
      <c r="G22" s="51">
        <f>INDEX('Risk Prioritization'!$B$8:$D$10, MATCH('Risk Register'!E42,'Risk Prioritization'!$A$8:$A$10,0), MATCH('Risk Register'!F42,'Risk Prioritization'!$B$7:$D$7,0))</f>
        <v>0.05</v>
      </c>
      <c r="H22" s="27" t="str">
        <f>IF(G22 &lt; 'Risk Prioritization'!$B$15, 'Risk Prioritization'!$A$16, IF(G22 &gt; 'Risk Prioritization'!$C$15, 'Risk Prioritization'!$A$14, 'Risk Prioritization'!$A$15))</f>
        <v>3 - Low</v>
      </c>
      <c r="I22" s="27" t="s">
        <v>89</v>
      </c>
      <c r="J22" s="42">
        <v>38572</v>
      </c>
      <c r="K22" s="42">
        <v>42865</v>
      </c>
      <c r="L22" s="42">
        <v>43235</v>
      </c>
      <c r="M22" s="42">
        <v>43305</v>
      </c>
      <c r="N22" s="42">
        <v>43614</v>
      </c>
      <c r="O22" s="27" t="s">
        <v>20</v>
      </c>
      <c r="P22" s="27"/>
      <c r="Q22" s="27" t="s">
        <v>104</v>
      </c>
      <c r="R22" s="27" t="s">
        <v>262</v>
      </c>
    </row>
    <row r="23" spans="1:18" s="60" customFormat="1" ht="26" hidden="1" x14ac:dyDescent="0.25">
      <c r="A23" s="50">
        <v>22</v>
      </c>
      <c r="B23" s="27" t="s">
        <v>139</v>
      </c>
      <c r="C23" s="27" t="s">
        <v>1</v>
      </c>
      <c r="D23" s="27" t="s">
        <v>21</v>
      </c>
      <c r="E23" s="27" t="s">
        <v>5</v>
      </c>
      <c r="F23" s="27" t="s">
        <v>11</v>
      </c>
      <c r="G23" s="51">
        <f>INDEX('Risk Prioritization'!$B$8:$D$10, MATCH('Risk Register'!E23,'Risk Prioritization'!$A$8:$A$10,0), MATCH('Risk Register'!F23,'Risk Prioritization'!$B$7:$D$7,0))</f>
        <v>0.25</v>
      </c>
      <c r="H23" s="27" t="str">
        <f>IF(G23 &lt; 'Risk Prioritization'!$B$15, 'Risk Prioritization'!$A$16, IF(G23 &gt; 'Risk Prioritization'!$C$15, 'Risk Prioritization'!$A$14, 'Risk Prioritization'!$A$15))</f>
        <v>2 - Medium</v>
      </c>
      <c r="I23" s="27" t="s">
        <v>88</v>
      </c>
      <c r="J23" s="42">
        <v>39270</v>
      </c>
      <c r="K23" s="42">
        <v>40253</v>
      </c>
      <c r="L23" s="42" t="s">
        <v>125</v>
      </c>
      <c r="M23" s="42"/>
      <c r="N23" s="42"/>
      <c r="O23" s="27" t="s">
        <v>58</v>
      </c>
      <c r="P23" s="27"/>
      <c r="Q23" s="27" t="s">
        <v>25</v>
      </c>
      <c r="R23" s="27"/>
    </row>
    <row r="24" spans="1:18" s="60" customFormat="1" ht="26" hidden="1" x14ac:dyDescent="0.25">
      <c r="A24" s="50">
        <v>23</v>
      </c>
      <c r="B24" s="27" t="s">
        <v>140</v>
      </c>
      <c r="C24" s="27" t="s">
        <v>1</v>
      </c>
      <c r="D24" s="27" t="s">
        <v>22</v>
      </c>
      <c r="E24" s="27" t="s">
        <v>5</v>
      </c>
      <c r="F24" s="27" t="s">
        <v>11</v>
      </c>
      <c r="G24" s="51">
        <f>INDEX('Risk Prioritization'!$B$8:$D$10, MATCH('Risk Register'!E24,'Risk Prioritization'!$A$8:$A$10,0), MATCH('Risk Register'!F24,'Risk Prioritization'!$B$7:$D$7,0))</f>
        <v>0.25</v>
      </c>
      <c r="H24" s="27" t="str">
        <f>IF(G24 &lt; 'Risk Prioritization'!$B$15, 'Risk Prioritization'!$A$16, IF(G24 &gt; 'Risk Prioritization'!$C$15, 'Risk Prioritization'!$A$14, 'Risk Prioritization'!$A$15))</f>
        <v>2 - Medium</v>
      </c>
      <c r="I24" s="27" t="s">
        <v>88</v>
      </c>
      <c r="J24" s="42">
        <v>39270</v>
      </c>
      <c r="K24" s="42">
        <v>40015</v>
      </c>
      <c r="L24" s="42" t="s">
        <v>125</v>
      </c>
      <c r="M24" s="42"/>
      <c r="N24" s="42"/>
      <c r="O24" s="27" t="s">
        <v>58</v>
      </c>
      <c r="P24" s="27"/>
      <c r="Q24" s="27" t="s">
        <v>25</v>
      </c>
      <c r="R24" s="27"/>
    </row>
    <row r="25" spans="1:18" s="60" customFormat="1" ht="65" hidden="1" x14ac:dyDescent="0.25">
      <c r="A25" s="50">
        <v>24</v>
      </c>
      <c r="B25" s="27" t="s">
        <v>141</v>
      </c>
      <c r="C25" s="27" t="s">
        <v>3</v>
      </c>
      <c r="D25" s="27" t="s">
        <v>61</v>
      </c>
      <c r="E25" s="27" t="s">
        <v>2</v>
      </c>
      <c r="F25" s="27" t="s">
        <v>10</v>
      </c>
      <c r="G25" s="51">
        <f>INDEX('Risk Prioritization'!$B$8:$D$10, MATCH('Risk Register'!E25,'Risk Prioritization'!$A$8:$A$10,0), MATCH('Risk Register'!F25,'Risk Prioritization'!$B$7:$D$7,0))</f>
        <v>0.22500000000000001</v>
      </c>
      <c r="H25" s="27" t="str">
        <f>IF(G25 &lt; 'Risk Prioritization'!$B$15, 'Risk Prioritization'!$A$16, IF(G25 &gt; 'Risk Prioritization'!$C$15, 'Risk Prioritization'!$A$14, 'Risk Prioritization'!$A$15))</f>
        <v>2 - Medium</v>
      </c>
      <c r="I25" s="54" t="s">
        <v>88</v>
      </c>
      <c r="J25" s="42">
        <v>39270</v>
      </c>
      <c r="K25" s="42">
        <v>41927</v>
      </c>
      <c r="L25" s="42" t="s">
        <v>125</v>
      </c>
      <c r="M25" s="42"/>
      <c r="N25" s="42"/>
      <c r="O25" s="55" t="s">
        <v>252</v>
      </c>
      <c r="P25" s="55"/>
      <c r="Q25" s="27" t="s">
        <v>116</v>
      </c>
      <c r="R25" s="27"/>
    </row>
    <row r="26" spans="1:18" s="60" customFormat="1" ht="91" hidden="1" x14ac:dyDescent="0.25">
      <c r="A26" s="50">
        <v>25</v>
      </c>
      <c r="B26" s="27" t="s">
        <v>142</v>
      </c>
      <c r="C26" s="27" t="s">
        <v>12</v>
      </c>
      <c r="D26" s="27" t="s">
        <v>276</v>
      </c>
      <c r="E26" s="27" t="s">
        <v>5</v>
      </c>
      <c r="F26" s="27" t="s">
        <v>11</v>
      </c>
      <c r="G26" s="51">
        <f>INDEX('Risk Prioritization'!$B$8:$D$10, MATCH('Risk Register'!E26,'Risk Prioritization'!$A$8:$A$10,0), MATCH('Risk Register'!F26,'Risk Prioritization'!$B$7:$D$7,0))</f>
        <v>0.25</v>
      </c>
      <c r="H26" s="27" t="str">
        <f>IF(G26 &lt; 'Risk Prioritization'!$B$15, 'Risk Prioritization'!$A$16, IF(G26 &gt; 'Risk Prioritization'!$C$15, 'Risk Prioritization'!$A$14, 'Risk Prioritization'!$A$15))</f>
        <v>2 - Medium</v>
      </c>
      <c r="I26" s="27" t="s">
        <v>88</v>
      </c>
      <c r="J26" s="42">
        <v>40015</v>
      </c>
      <c r="K26" s="42">
        <v>42235</v>
      </c>
      <c r="L26" s="42" t="s">
        <v>125</v>
      </c>
      <c r="M26" s="42"/>
      <c r="N26" s="42"/>
      <c r="O26" s="27" t="s">
        <v>212</v>
      </c>
      <c r="P26" s="27"/>
      <c r="Q26" s="27" t="s">
        <v>197</v>
      </c>
      <c r="R26" s="27"/>
    </row>
    <row r="27" spans="1:18" ht="117" x14ac:dyDescent="0.25">
      <c r="A27" s="50">
        <v>26</v>
      </c>
      <c r="B27" s="27" t="s">
        <v>143</v>
      </c>
      <c r="C27" s="27" t="s">
        <v>87</v>
      </c>
      <c r="D27" s="27" t="s">
        <v>93</v>
      </c>
      <c r="E27" s="27" t="s">
        <v>2</v>
      </c>
      <c r="F27" s="27" t="s">
        <v>11</v>
      </c>
      <c r="G27" s="51">
        <f>INDEX('Risk Prioritization'!$B$8:$D$10, MATCH('Risk Register'!E19,'Risk Prioritization'!$A$8:$A$10,0), MATCH('Risk Register'!F19,'Risk Prioritization'!$B$7:$D$7,0))</f>
        <v>2.5000000000000001E-2</v>
      </c>
      <c r="H27" s="27" t="str">
        <f>IF(G27 &lt; 'Risk Prioritization'!$B$15, 'Risk Prioritization'!$A$16, IF(G27 &gt; 'Risk Prioritization'!$C$15, 'Risk Prioritization'!$A$14, 'Risk Prioritization'!$A$15))</f>
        <v>3 - Low</v>
      </c>
      <c r="I27" s="27" t="s">
        <v>89</v>
      </c>
      <c r="J27" s="42">
        <v>40015</v>
      </c>
      <c r="K27" s="42">
        <v>42865</v>
      </c>
      <c r="L27" s="42">
        <v>43174</v>
      </c>
      <c r="M27" s="42">
        <v>43305</v>
      </c>
      <c r="N27" s="42">
        <v>43614</v>
      </c>
      <c r="O27" s="27" t="s">
        <v>269</v>
      </c>
      <c r="P27" s="27"/>
      <c r="Q27" s="27" t="s">
        <v>198</v>
      </c>
      <c r="R27" s="27" t="s">
        <v>286</v>
      </c>
    </row>
    <row r="28" spans="1:18" ht="143" x14ac:dyDescent="0.25">
      <c r="A28" s="50">
        <v>27</v>
      </c>
      <c r="B28" s="27" t="s">
        <v>153</v>
      </c>
      <c r="C28" s="27" t="s">
        <v>87</v>
      </c>
      <c r="D28" s="27" t="s">
        <v>41</v>
      </c>
      <c r="E28" s="27" t="s">
        <v>2</v>
      </c>
      <c r="F28" s="27" t="s">
        <v>11</v>
      </c>
      <c r="G28" s="51">
        <f>INDEX('Risk Prioritization'!$B$8:$D$10, MATCH('Risk Register'!E28,'Risk Prioritization'!$A$8:$A$10,0), MATCH('Risk Register'!F28,'Risk Prioritization'!$B$7:$D$7,0))</f>
        <v>0.125</v>
      </c>
      <c r="H28" s="27" t="str">
        <f>IF(G28 &lt; 'Risk Prioritization'!$B$15, 'Risk Prioritization'!$A$16, IF(G28 &gt; 'Risk Prioritization'!$C$15, 'Risk Prioritization'!$A$14, 'Risk Prioritization'!$A$15))</f>
        <v>3 - Low</v>
      </c>
      <c r="I28" s="27" t="s">
        <v>89</v>
      </c>
      <c r="J28" s="42">
        <v>38169</v>
      </c>
      <c r="K28" s="42">
        <v>42865</v>
      </c>
      <c r="L28" s="42">
        <v>43205</v>
      </c>
      <c r="M28" s="42">
        <v>43305</v>
      </c>
      <c r="N28" s="42">
        <v>43614</v>
      </c>
      <c r="O28" s="27" t="s">
        <v>270</v>
      </c>
      <c r="P28" s="27"/>
      <c r="Q28" s="27" t="s">
        <v>199</v>
      </c>
      <c r="R28" s="27" t="s">
        <v>287</v>
      </c>
    </row>
    <row r="29" spans="1:18" ht="104" hidden="1" x14ac:dyDescent="0.25">
      <c r="A29" s="50">
        <v>45</v>
      </c>
      <c r="B29" s="27" t="s">
        <v>246</v>
      </c>
      <c r="C29" s="27" t="s">
        <v>12</v>
      </c>
      <c r="D29" s="27" t="s">
        <v>272</v>
      </c>
      <c r="E29" s="69"/>
      <c r="F29" s="69"/>
      <c r="G29" s="69"/>
      <c r="H29" s="69" t="s">
        <v>245</v>
      </c>
      <c r="I29" s="69" t="s">
        <v>88</v>
      </c>
      <c r="J29" s="43"/>
      <c r="K29" s="43"/>
      <c r="L29" s="70">
        <v>43306</v>
      </c>
      <c r="M29" s="69"/>
      <c r="N29" s="77">
        <v>43614</v>
      </c>
      <c r="O29" s="27" t="s">
        <v>271</v>
      </c>
      <c r="P29" s="27"/>
      <c r="Q29" s="27" t="s">
        <v>277</v>
      </c>
      <c r="R29" s="27" t="s">
        <v>273</v>
      </c>
    </row>
    <row r="30" spans="1:18" s="60" customFormat="1" ht="143" x14ac:dyDescent="0.25">
      <c r="A30" s="50" t="s">
        <v>46</v>
      </c>
      <c r="B30" s="27" t="s">
        <v>144</v>
      </c>
      <c r="C30" s="27" t="s">
        <v>87</v>
      </c>
      <c r="D30" s="27" t="s">
        <v>47</v>
      </c>
      <c r="E30" s="27" t="s">
        <v>2</v>
      </c>
      <c r="F30" s="27" t="s">
        <v>2</v>
      </c>
      <c r="G30" s="51">
        <f>INDEX('Risk Prioritization'!$B$8:$D$10, MATCH('Risk Register'!E43,'Risk Prioritization'!$A$8:$A$10,0), MATCH('Risk Register'!F43,'Risk Prioritization'!$B$7:$D$7,0))</f>
        <v>0.05</v>
      </c>
      <c r="H30" s="27" t="str">
        <f>IF(G30 &lt; 'Risk Prioritization'!$B$15, 'Risk Prioritization'!$A$16, IF(G30 &gt; 'Risk Prioritization'!$C$15, 'Risk Prioritization'!$A$14, 'Risk Prioritization'!$A$15))</f>
        <v>3 - Low</v>
      </c>
      <c r="I30" s="27" t="s">
        <v>89</v>
      </c>
      <c r="J30" s="42">
        <v>40043</v>
      </c>
      <c r="K30" s="42">
        <v>42865</v>
      </c>
      <c r="L30" s="42">
        <v>43235</v>
      </c>
      <c r="M30" s="42">
        <v>43305</v>
      </c>
      <c r="N30" s="42">
        <v>43614</v>
      </c>
      <c r="O30" s="27" t="s">
        <v>235</v>
      </c>
      <c r="P30" s="27"/>
      <c r="Q30" s="27" t="s">
        <v>259</v>
      </c>
      <c r="R30" s="27" t="s">
        <v>242</v>
      </c>
    </row>
    <row r="31" spans="1:18" s="60" customFormat="1" ht="221" hidden="1" x14ac:dyDescent="0.25">
      <c r="A31" s="50" t="s">
        <v>55</v>
      </c>
      <c r="B31" s="27" t="s">
        <v>145</v>
      </c>
      <c r="C31" s="27" t="s">
        <v>12</v>
      </c>
      <c r="D31" s="27" t="s">
        <v>253</v>
      </c>
      <c r="E31" s="27" t="s">
        <v>2</v>
      </c>
      <c r="F31" s="27" t="s">
        <v>11</v>
      </c>
      <c r="G31" s="51">
        <f>INDEX('Risk Prioritization'!$B$8:$D$10, MATCH('Risk Register'!E30,'Risk Prioritization'!$A$8:$A$10,0), MATCH('Risk Register'!F30,'Risk Prioritization'!$B$7:$D$7,0))</f>
        <v>2.5000000000000001E-2</v>
      </c>
      <c r="H31" s="27" t="str">
        <f>IF(G31 &lt; 'Risk Prioritization'!$B$15, 'Risk Prioritization'!$A$16, IF(G31 &gt; 'Risk Prioritization'!$C$15, 'Risk Prioritization'!$A$14, 'Risk Prioritization'!$A$15))</f>
        <v>3 - Low</v>
      </c>
      <c r="I31" s="27" t="s">
        <v>88</v>
      </c>
      <c r="J31" s="42">
        <v>40655</v>
      </c>
      <c r="K31" s="42">
        <v>41738</v>
      </c>
      <c r="L31" s="42" t="s">
        <v>125</v>
      </c>
      <c r="M31" s="42"/>
      <c r="N31" s="42"/>
      <c r="O31" s="27" t="s">
        <v>126</v>
      </c>
      <c r="P31" s="27"/>
      <c r="Q31" s="27" t="s">
        <v>254</v>
      </c>
      <c r="R31" s="27"/>
    </row>
    <row r="32" spans="1:18" s="60" customFormat="1" ht="130" hidden="1" x14ac:dyDescent="0.25">
      <c r="A32" s="50" t="s">
        <v>56</v>
      </c>
      <c r="B32" s="27" t="s">
        <v>146</v>
      </c>
      <c r="C32" s="27" t="s">
        <v>1</v>
      </c>
      <c r="D32" s="27" t="s">
        <v>96</v>
      </c>
      <c r="E32" s="27" t="s">
        <v>5</v>
      </c>
      <c r="F32" s="27" t="s">
        <v>10</v>
      </c>
      <c r="G32" s="51">
        <f>INDEX('Risk Prioritization'!$B$8:$D$10, MATCH('Risk Register'!E31,'Risk Prioritization'!$A$8:$A$10,0), MATCH('Risk Register'!F31,'Risk Prioritization'!$B$7:$D$7,0))</f>
        <v>0.125</v>
      </c>
      <c r="H32" s="27" t="str">
        <f>IF(G32 &lt; 'Risk Prioritization'!$B$15, 'Risk Prioritization'!$A$16, IF(G32 &gt; 'Risk Prioritization'!$C$15, 'Risk Prioritization'!$A$14, 'Risk Prioritization'!$A$15))</f>
        <v>3 - Low</v>
      </c>
      <c r="I32" s="27" t="s">
        <v>88</v>
      </c>
      <c r="J32" s="42">
        <v>40575</v>
      </c>
      <c r="K32" s="42">
        <v>40655</v>
      </c>
      <c r="L32" s="42" t="s">
        <v>125</v>
      </c>
      <c r="M32" s="42"/>
      <c r="N32" s="42"/>
      <c r="O32" s="27" t="s">
        <v>98</v>
      </c>
      <c r="P32" s="27"/>
      <c r="Q32" s="27" t="s">
        <v>255</v>
      </c>
      <c r="R32" s="27"/>
    </row>
    <row r="33" spans="1:18" s="60" customFormat="1" ht="39" hidden="1" x14ac:dyDescent="0.25">
      <c r="A33" s="50" t="s">
        <v>94</v>
      </c>
      <c r="B33" s="27" t="s">
        <v>147</v>
      </c>
      <c r="C33" s="27" t="s">
        <v>1</v>
      </c>
      <c r="D33" s="27" t="s">
        <v>95</v>
      </c>
      <c r="E33" s="27" t="s">
        <v>5</v>
      </c>
      <c r="F33" s="27" t="s">
        <v>11</v>
      </c>
      <c r="G33" s="51">
        <f>INDEX('Risk Prioritization'!$B$8:$D$10, MATCH('Risk Register'!E32,'Risk Prioritization'!$A$8:$A$10,0), MATCH('Risk Register'!F32,'Risk Prioritization'!$B$7:$D$7,0))</f>
        <v>0.45</v>
      </c>
      <c r="H33" s="27" t="str">
        <f>IF(G33 &lt; 'Risk Prioritization'!$B$15, 'Risk Prioritization'!$A$16, IF(G33 &gt; 'Risk Prioritization'!$C$15, 'Risk Prioritization'!$A$14, 'Risk Prioritization'!$A$15))</f>
        <v>2 - Medium</v>
      </c>
      <c r="I33" s="27" t="s">
        <v>88</v>
      </c>
      <c r="J33" s="42">
        <v>41373</v>
      </c>
      <c r="K33" s="42">
        <v>41571</v>
      </c>
      <c r="L33" s="42" t="s">
        <v>125</v>
      </c>
      <c r="M33" s="42"/>
      <c r="N33" s="42"/>
      <c r="O33" s="27" t="s">
        <v>119</v>
      </c>
      <c r="P33" s="27"/>
      <c r="Q33" s="27" t="s">
        <v>97</v>
      </c>
      <c r="R33" s="27"/>
    </row>
    <row r="34" spans="1:18" s="60" customFormat="1" ht="182" hidden="1" x14ac:dyDescent="0.25">
      <c r="A34" s="50" t="s">
        <v>105</v>
      </c>
      <c r="B34" s="27" t="s">
        <v>148</v>
      </c>
      <c r="C34" s="27" t="s">
        <v>1</v>
      </c>
      <c r="D34" s="27" t="s">
        <v>106</v>
      </c>
      <c r="E34" s="27" t="s">
        <v>8</v>
      </c>
      <c r="F34" s="27" t="s">
        <v>11</v>
      </c>
      <c r="G34" s="51">
        <f>INDEX('Risk Prioritization'!$B$8:$D$10, MATCH('Risk Register'!E33,'Risk Prioritization'!$A$8:$A$10,0), MATCH('Risk Register'!F33,'Risk Prioritization'!$B$7:$D$7,0))</f>
        <v>0.25</v>
      </c>
      <c r="H34" s="27" t="str">
        <f>IF(G34 &lt; 'Risk Prioritization'!$B$15, 'Risk Prioritization'!$A$16, IF(G34 &gt; 'Risk Prioritization'!$C$15, 'Risk Prioritization'!$A$14, 'Risk Prioritization'!$A$15))</f>
        <v>2 - Medium</v>
      </c>
      <c r="I34" s="27" t="s">
        <v>88</v>
      </c>
      <c r="J34" s="42">
        <v>41373</v>
      </c>
      <c r="K34" s="42">
        <v>41871</v>
      </c>
      <c r="L34" s="42" t="s">
        <v>125</v>
      </c>
      <c r="M34" s="42"/>
      <c r="N34" s="42"/>
      <c r="O34" s="27" t="s">
        <v>164</v>
      </c>
      <c r="P34" s="27"/>
      <c r="Q34" s="27" t="s">
        <v>113</v>
      </c>
      <c r="R34" s="27"/>
    </row>
    <row r="35" spans="1:18" s="60" customFormat="1" ht="91" hidden="1" x14ac:dyDescent="0.25">
      <c r="A35" s="50" t="s">
        <v>107</v>
      </c>
      <c r="B35" s="27" t="s">
        <v>149</v>
      </c>
      <c r="C35" s="27" t="s">
        <v>87</v>
      </c>
      <c r="D35" s="27" t="s">
        <v>108</v>
      </c>
      <c r="E35" s="27" t="s">
        <v>2</v>
      </c>
      <c r="F35" s="27" t="s">
        <v>2</v>
      </c>
      <c r="G35" s="51">
        <f>INDEX('Risk Prioritization'!$B$8:$D$10, MATCH('Risk Register'!E34,'Risk Prioritization'!$A$8:$A$10,0), MATCH('Risk Register'!F34,'Risk Prioritization'!$B$7:$D$7,0))</f>
        <v>0.375</v>
      </c>
      <c r="H35" s="27" t="str">
        <f>IF(G35 &lt; 'Risk Prioritization'!$B$15, 'Risk Prioritization'!$A$16, IF(G35 &gt; 'Risk Prioritization'!$C$15, 'Risk Prioritization'!$A$14, 'Risk Prioritization'!$A$15))</f>
        <v>2 - Medium</v>
      </c>
      <c r="I35" s="27" t="s">
        <v>88</v>
      </c>
      <c r="J35" s="42">
        <v>41379</v>
      </c>
      <c r="K35" s="42">
        <v>41927</v>
      </c>
      <c r="L35" s="42" t="s">
        <v>125</v>
      </c>
      <c r="M35" s="42"/>
      <c r="N35" s="42"/>
      <c r="O35" s="27" t="s">
        <v>215</v>
      </c>
      <c r="P35" s="27"/>
      <c r="Q35" s="27" t="s">
        <v>173</v>
      </c>
      <c r="R35" s="27"/>
    </row>
    <row r="36" spans="1:18" s="60" customFormat="1" ht="104" hidden="1" x14ac:dyDescent="0.25">
      <c r="A36" s="50" t="s">
        <v>111</v>
      </c>
      <c r="B36" s="27" t="s">
        <v>150</v>
      </c>
      <c r="C36" s="27" t="s">
        <v>12</v>
      </c>
      <c r="D36" s="27" t="s">
        <v>256</v>
      </c>
      <c r="E36" s="27" t="s">
        <v>5</v>
      </c>
      <c r="F36" s="27" t="s">
        <v>11</v>
      </c>
      <c r="G36" s="51">
        <f>INDEX('Risk Prioritization'!$B$8:$D$10, MATCH('Risk Register'!E35,'Risk Prioritization'!$A$8:$A$10,0), MATCH('Risk Register'!F35,'Risk Prioritization'!$B$7:$D$7,0))</f>
        <v>2.5000000000000001E-2</v>
      </c>
      <c r="H36" s="27" t="str">
        <f>IF(G36 &lt; 'Risk Prioritization'!$B$15, 'Risk Prioritization'!$A$16, IF(G36 &gt; 'Risk Prioritization'!$C$15, 'Risk Prioritization'!$A$14, 'Risk Prioritization'!$A$15))</f>
        <v>3 - Low</v>
      </c>
      <c r="I36" s="27" t="s">
        <v>88</v>
      </c>
      <c r="J36" s="42">
        <v>41381</v>
      </c>
      <c r="K36" s="42">
        <v>41738</v>
      </c>
      <c r="L36" s="42" t="s">
        <v>125</v>
      </c>
      <c r="M36" s="42"/>
      <c r="N36" s="42"/>
      <c r="O36" s="27" t="s">
        <v>127</v>
      </c>
      <c r="P36" s="27"/>
      <c r="Q36" s="27" t="s">
        <v>114</v>
      </c>
      <c r="R36" s="27"/>
    </row>
    <row r="37" spans="1:18" s="60" customFormat="1" ht="78" hidden="1" x14ac:dyDescent="0.25">
      <c r="A37" s="50" t="s">
        <v>158</v>
      </c>
      <c r="B37" s="27" t="s">
        <v>159</v>
      </c>
      <c r="C37" s="27" t="s">
        <v>1</v>
      </c>
      <c r="D37" s="27" t="s">
        <v>166</v>
      </c>
      <c r="E37" s="27" t="s">
        <v>2</v>
      </c>
      <c r="F37" s="27" t="s">
        <v>2</v>
      </c>
      <c r="G37" s="51">
        <f>INDEX('Risk Prioritization'!$B$8:$D$10, MATCH('Risk Register'!E36,'Risk Prioritization'!$A$8:$A$10,0), MATCH('Risk Register'!F36,'Risk Prioritization'!$B$7:$D$7,0))</f>
        <v>0.25</v>
      </c>
      <c r="H37" s="27" t="str">
        <f>IF(G37 &lt; 'Risk Prioritization'!$B$15, 'Risk Prioritization'!$A$16, IF(G37 &gt; 'Risk Prioritization'!$C$15, 'Risk Prioritization'!$A$14, 'Risk Prioritization'!$A$15))</f>
        <v>2 - Medium</v>
      </c>
      <c r="I37" s="27" t="s">
        <v>88</v>
      </c>
      <c r="J37" s="42">
        <v>41571</v>
      </c>
      <c r="K37" s="42">
        <v>42088</v>
      </c>
      <c r="L37" s="42" t="s">
        <v>125</v>
      </c>
      <c r="M37" s="42"/>
      <c r="N37" s="42"/>
      <c r="O37" s="27" t="s">
        <v>182</v>
      </c>
      <c r="P37" s="27"/>
      <c r="Q37" s="27" t="s">
        <v>180</v>
      </c>
      <c r="R37" s="27"/>
    </row>
    <row r="38" spans="1:18" s="60" customFormat="1" ht="52" hidden="1" x14ac:dyDescent="0.25">
      <c r="A38" s="50" t="s">
        <v>163</v>
      </c>
      <c r="B38" s="27" t="s">
        <v>157</v>
      </c>
      <c r="C38" s="27" t="s">
        <v>1</v>
      </c>
      <c r="D38" s="27" t="s">
        <v>167</v>
      </c>
      <c r="E38" s="27" t="s">
        <v>2</v>
      </c>
      <c r="F38" s="27" t="s">
        <v>11</v>
      </c>
      <c r="G38" s="51">
        <f>INDEX('Risk Prioritization'!$B$8:$D$10, MATCH('Risk Register'!E37,'Risk Prioritization'!$A$8:$A$10,0), MATCH('Risk Register'!F37,'Risk Prioritization'!$B$7:$D$7,0))</f>
        <v>2.5000000000000001E-2</v>
      </c>
      <c r="H38" s="27" t="str">
        <f>IF(G38 &lt; 'Risk Prioritization'!$B$15, 'Risk Prioritization'!$A$16, IF(G38 &gt; 'Risk Prioritization'!$C$15, 'Risk Prioritization'!$A$14, 'Risk Prioritization'!$A$15))</f>
        <v>3 - Low</v>
      </c>
      <c r="I38" s="27" t="s">
        <v>88</v>
      </c>
      <c r="J38" s="42">
        <v>41571</v>
      </c>
      <c r="K38" s="52">
        <v>42018</v>
      </c>
      <c r="L38" s="52" t="s">
        <v>125</v>
      </c>
      <c r="M38" s="52"/>
      <c r="N38" s="52"/>
      <c r="O38" s="53" t="s">
        <v>179</v>
      </c>
      <c r="P38" s="53"/>
      <c r="Q38" s="27" t="s">
        <v>168</v>
      </c>
      <c r="R38" s="27"/>
    </row>
    <row r="39" spans="1:18" ht="52" hidden="1" x14ac:dyDescent="0.25">
      <c r="A39" s="50" t="s">
        <v>112</v>
      </c>
      <c r="B39" s="27" t="s">
        <v>151</v>
      </c>
      <c r="C39" s="27" t="s">
        <v>1</v>
      </c>
      <c r="D39" s="27" t="s">
        <v>115</v>
      </c>
      <c r="E39" s="27" t="s">
        <v>5</v>
      </c>
      <c r="F39" s="27" t="s">
        <v>11</v>
      </c>
      <c r="G39" s="51">
        <f>INDEX('Risk Prioritization'!$B$8:$D$10, MATCH('Risk Register'!E38,'Risk Prioritization'!$A$8:$A$10,0), MATCH('Risk Register'!F38,'Risk Prioritization'!$B$7:$D$7,0))</f>
        <v>0.125</v>
      </c>
      <c r="H39" s="27" t="str">
        <f>IF(G39 &lt; 'Risk Prioritization'!$B$15, 'Risk Prioritization'!$A$16, IF(G39 &gt; 'Risk Prioritization'!$C$15, 'Risk Prioritization'!$A$14, 'Risk Prioritization'!$A$15))</f>
        <v>3 - Low</v>
      </c>
      <c r="I39" s="27" t="s">
        <v>88</v>
      </c>
      <c r="J39" s="42">
        <v>41571</v>
      </c>
      <c r="K39" s="42">
        <v>41871</v>
      </c>
      <c r="L39" s="42" t="s">
        <v>125</v>
      </c>
      <c r="M39" s="42"/>
      <c r="N39" s="42"/>
      <c r="O39" s="27" t="s">
        <v>165</v>
      </c>
      <c r="P39" s="27"/>
      <c r="Q39" s="27" t="s">
        <v>169</v>
      </c>
      <c r="R39" s="27"/>
    </row>
    <row r="40" spans="1:18" ht="117" x14ac:dyDescent="0.25">
      <c r="A40" s="50" t="s">
        <v>120</v>
      </c>
      <c r="B40" s="27" t="s">
        <v>152</v>
      </c>
      <c r="C40" s="27" t="s">
        <v>12</v>
      </c>
      <c r="D40" s="27" t="s">
        <v>122</v>
      </c>
      <c r="E40" s="27" t="s">
        <v>5</v>
      </c>
      <c r="F40" s="27" t="s">
        <v>11</v>
      </c>
      <c r="G40" s="51">
        <f>INDEX('Risk Prioritization'!$B$8:$D$10, MATCH('Risk Register'!E2,'Risk Prioritization'!$A$8:$A$10,0), MATCH('Risk Register'!F2,'Risk Prioritization'!$B$7:$D$7,0))</f>
        <v>0.67500000000000004</v>
      </c>
      <c r="H40" s="27" t="str">
        <f>IF(G40 &lt; 'Risk Prioritization'!$B$15, 'Risk Prioritization'!$A$16, IF(G40 &gt; 'Risk Prioritization'!$C$15, 'Risk Prioritization'!$A$14, 'Risk Prioritization'!$A$15))</f>
        <v>1 - High</v>
      </c>
      <c r="I40" s="27" t="s">
        <v>89</v>
      </c>
      <c r="J40" s="65">
        <v>38169</v>
      </c>
      <c r="K40" s="65">
        <v>42865</v>
      </c>
      <c r="L40" s="42">
        <v>42931</v>
      </c>
      <c r="M40" s="42">
        <v>43305</v>
      </c>
      <c r="N40" s="42">
        <v>43614</v>
      </c>
      <c r="O40" s="27" t="s">
        <v>189</v>
      </c>
      <c r="P40" s="27"/>
      <c r="Q40" s="27" t="s">
        <v>190</v>
      </c>
      <c r="R40" s="27" t="s">
        <v>288</v>
      </c>
    </row>
    <row r="41" spans="1:18" ht="78" x14ac:dyDescent="0.25">
      <c r="A41" s="50" t="s">
        <v>160</v>
      </c>
      <c r="B41" s="27" t="s">
        <v>155</v>
      </c>
      <c r="C41" s="27" t="s">
        <v>3</v>
      </c>
      <c r="D41" s="27" t="s">
        <v>170</v>
      </c>
      <c r="E41" s="27" t="s">
        <v>2</v>
      </c>
      <c r="F41" s="27" t="s">
        <v>2</v>
      </c>
      <c r="G41" s="51">
        <f>INDEX('Risk Prioritization'!$B$8:$D$10, MATCH('Risk Register'!E40,'Risk Prioritization'!$A$8:$A$10,0), MATCH('Risk Register'!F40,'Risk Prioritization'!$B$7:$D$7,0))</f>
        <v>0.25</v>
      </c>
      <c r="H41" s="27" t="str">
        <f>IF(G41 &lt; 'Risk Prioritization'!$B$15, 'Risk Prioritization'!$A$16, IF(G41 &gt; 'Risk Prioritization'!$C$15, 'Risk Prioritization'!$A$14, 'Risk Prioritization'!$A$15))</f>
        <v>2 - Medium</v>
      </c>
      <c r="I41" s="27" t="s">
        <v>89</v>
      </c>
      <c r="J41" s="65">
        <v>41871</v>
      </c>
      <c r="K41" s="65">
        <v>42658</v>
      </c>
      <c r="L41" s="42">
        <v>43023</v>
      </c>
      <c r="M41" s="42">
        <v>43305</v>
      </c>
      <c r="N41" s="42">
        <v>43614</v>
      </c>
      <c r="O41" s="27" t="s">
        <v>278</v>
      </c>
      <c r="P41" s="27"/>
      <c r="Q41" s="27" t="s">
        <v>229</v>
      </c>
      <c r="R41" s="27" t="s">
        <v>260</v>
      </c>
    </row>
    <row r="42" spans="1:18" ht="91" x14ac:dyDescent="0.25">
      <c r="A42" s="50" t="s">
        <v>161</v>
      </c>
      <c r="B42" s="27" t="s">
        <v>156</v>
      </c>
      <c r="C42" s="27" t="s">
        <v>3</v>
      </c>
      <c r="D42" s="27" t="s">
        <v>171</v>
      </c>
      <c r="E42" s="27" t="s">
        <v>5</v>
      </c>
      <c r="F42" s="27" t="s">
        <v>2</v>
      </c>
      <c r="G42" s="51">
        <f>INDEX('Risk Prioritization'!$B$8:$D$10, MATCH('Risk Register'!E44,'Risk Prioritization'!$A$8:$A$10,0), MATCH('Risk Register'!F44,'Risk Prioritization'!$B$7:$D$7,0))</f>
        <v>0.125</v>
      </c>
      <c r="H42" s="27" t="str">
        <f>IF(G42 &lt; 'Risk Prioritization'!$B$15, 'Risk Prioritization'!$A$16, IF(G42 &gt; 'Risk Prioritization'!$C$15, 'Risk Prioritization'!$A$14, 'Risk Prioritization'!$A$15))</f>
        <v>3 - Low</v>
      </c>
      <c r="I42" s="27" t="s">
        <v>89</v>
      </c>
      <c r="J42" s="42">
        <v>41871</v>
      </c>
      <c r="K42" s="42">
        <v>42865</v>
      </c>
      <c r="L42" s="42">
        <v>43235</v>
      </c>
      <c r="M42" s="42">
        <v>43305</v>
      </c>
      <c r="N42" s="42">
        <v>43614</v>
      </c>
      <c r="O42" s="27" t="s">
        <v>20</v>
      </c>
      <c r="P42" s="27"/>
      <c r="Q42" s="27" t="s">
        <v>172</v>
      </c>
      <c r="R42" s="27" t="s">
        <v>243</v>
      </c>
    </row>
    <row r="43" spans="1:18" ht="117" hidden="1" x14ac:dyDescent="0.25">
      <c r="A43" s="50" t="s">
        <v>162</v>
      </c>
      <c r="B43" s="27" t="s">
        <v>187</v>
      </c>
      <c r="C43" s="27" t="s">
        <v>87</v>
      </c>
      <c r="D43" s="27" t="s">
        <v>225</v>
      </c>
      <c r="E43" s="27" t="s">
        <v>5</v>
      </c>
      <c r="F43" s="27" t="s">
        <v>2</v>
      </c>
      <c r="G43" s="51" t="e">
        <f>INDEX('Risk Prioritization'!$B$8:$D$10, MATCH('Risk Register'!E29,'Risk Prioritization'!$A$8:$A$10,0), MATCH('Risk Register'!F29,'Risk Prioritization'!$B$7:$D$7,0))</f>
        <v>#N/A</v>
      </c>
      <c r="H43" s="27" t="e">
        <f>IF(G43 &lt; 'Risk Prioritization'!$B$15, 'Risk Prioritization'!$A$16, IF(G43 &gt; 'Risk Prioritization'!$C$15, 'Risk Prioritization'!$A$14, 'Risk Prioritization'!$A$15))</f>
        <v>#N/A</v>
      </c>
      <c r="I43" s="27" t="s">
        <v>88</v>
      </c>
      <c r="J43" s="42">
        <v>41871</v>
      </c>
      <c r="K43" s="42">
        <v>42865</v>
      </c>
      <c r="L43" s="42">
        <v>43205</v>
      </c>
      <c r="M43" s="42">
        <v>43305</v>
      </c>
      <c r="N43" s="42"/>
      <c r="O43" s="27" t="s">
        <v>237</v>
      </c>
      <c r="P43" s="27"/>
      <c r="Q43" s="27" t="s">
        <v>188</v>
      </c>
      <c r="R43" s="27" t="s">
        <v>241</v>
      </c>
    </row>
    <row r="44" spans="1:18" ht="104" x14ac:dyDescent="0.25">
      <c r="A44" s="50" t="s">
        <v>185</v>
      </c>
      <c r="B44" s="27" t="s">
        <v>184</v>
      </c>
      <c r="C44" s="27" t="s">
        <v>12</v>
      </c>
      <c r="D44" s="27" t="s">
        <v>186</v>
      </c>
      <c r="E44" s="27" t="s">
        <v>2</v>
      </c>
      <c r="F44" s="27" t="s">
        <v>11</v>
      </c>
      <c r="G44" s="51">
        <f>INDEX('Risk Prioritization'!$B$8:$D$10, MATCH('Risk Register'!E3,'Risk Prioritization'!$A$8:$A$10,0), MATCH('Risk Register'!F3,'Risk Prioritization'!$B$7:$D$7,0))</f>
        <v>0.25</v>
      </c>
      <c r="H44" s="27" t="str">
        <f>IF(G44 &lt; 'Risk Prioritization'!$B$15, 'Risk Prioritization'!$A$16, IF(G44 &gt; 'Risk Prioritization'!$C$15, 'Risk Prioritization'!$A$14, 'Risk Prioritization'!$A$15))</f>
        <v>2 - Medium</v>
      </c>
      <c r="I44" s="27" t="s">
        <v>89</v>
      </c>
      <c r="J44" s="65">
        <v>42116</v>
      </c>
      <c r="K44" s="65">
        <v>42865</v>
      </c>
      <c r="L44" s="42">
        <v>42931</v>
      </c>
      <c r="M44" s="42">
        <v>43305</v>
      </c>
      <c r="N44" s="42">
        <v>43614</v>
      </c>
      <c r="O44" s="27" t="s">
        <v>20</v>
      </c>
      <c r="P44" s="27"/>
      <c r="Q44" s="27" t="s">
        <v>232</v>
      </c>
      <c r="R44" s="27" t="s">
        <v>247</v>
      </c>
    </row>
    <row r="45" spans="1:18" s="60" customFormat="1" ht="130" x14ac:dyDescent="0.25">
      <c r="A45" s="50" t="s">
        <v>211</v>
      </c>
      <c r="B45" s="27" t="s">
        <v>213</v>
      </c>
      <c r="C45" s="27" t="s">
        <v>12</v>
      </c>
      <c r="D45" s="27" t="s">
        <v>214</v>
      </c>
      <c r="E45" s="27" t="s">
        <v>5</v>
      </c>
      <c r="F45" s="27" t="s">
        <v>11</v>
      </c>
      <c r="G45" s="51">
        <f>INDEX('Risk Prioritization'!$B$8:$D$10, MATCH('Risk Register'!E4,'Risk Prioritization'!$A$8:$A$10,0), MATCH('Risk Register'!F4,'Risk Prioritization'!$B$7:$D$7,0))</f>
        <v>0.125</v>
      </c>
      <c r="H45" s="27" t="str">
        <f>IF(G45 &lt; 'Risk Prioritization'!$B$15, 'Risk Prioritization'!$A$16, IF(G45 &gt; 'Risk Prioritization'!$C$15, 'Risk Prioritization'!$A$14, 'Risk Prioritization'!$A$15))</f>
        <v>3 - Low</v>
      </c>
      <c r="I45" s="27" t="s">
        <v>89</v>
      </c>
      <c r="J45" s="65">
        <v>42235</v>
      </c>
      <c r="K45" s="65">
        <v>42865</v>
      </c>
      <c r="L45" s="42">
        <v>42962</v>
      </c>
      <c r="M45" s="42">
        <v>43305</v>
      </c>
      <c r="N45" s="42">
        <v>43614</v>
      </c>
      <c r="O45" s="27" t="s">
        <v>20</v>
      </c>
      <c r="P45" s="27"/>
      <c r="Q45" s="27" t="s">
        <v>230</v>
      </c>
      <c r="R45" s="27" t="s">
        <v>238</v>
      </c>
    </row>
    <row r="46" spans="1:18" s="60" customFormat="1" ht="78" hidden="1" x14ac:dyDescent="0.25">
      <c r="A46" s="50" t="s">
        <v>216</v>
      </c>
      <c r="B46" s="27" t="s">
        <v>218</v>
      </c>
      <c r="C46" s="27" t="s">
        <v>1</v>
      </c>
      <c r="D46" s="27" t="s">
        <v>220</v>
      </c>
      <c r="E46" s="27" t="s">
        <v>8</v>
      </c>
      <c r="F46" s="27" t="s">
        <v>11</v>
      </c>
      <c r="G46" s="51">
        <f>INDEX('Risk Prioritization'!$B$8:$D$10, MATCH('Risk Register'!E45,'Risk Prioritization'!$A$8:$A$10,0), MATCH('Risk Register'!F45,'Risk Prioritization'!$B$7:$D$7,0))</f>
        <v>0.25</v>
      </c>
      <c r="H46" s="27" t="str">
        <f>IF(G46 &lt; 'Risk Prioritization'!$B$15, 'Risk Prioritization'!$A$16, IF(G46 &gt; 'Risk Prioritization'!$C$15, 'Risk Prioritization'!$A$14, 'Risk Prioritization'!$A$15))</f>
        <v>2 - Medium</v>
      </c>
      <c r="I46" s="27" t="s">
        <v>88</v>
      </c>
      <c r="J46" s="42">
        <v>42277</v>
      </c>
      <c r="K46" s="42">
        <v>42375</v>
      </c>
      <c r="L46" s="42" t="s">
        <v>125</v>
      </c>
      <c r="M46" s="42"/>
      <c r="O46" s="27" t="s">
        <v>224</v>
      </c>
      <c r="P46" s="27"/>
      <c r="Q46" s="27" t="s">
        <v>223</v>
      </c>
      <c r="R46" s="27"/>
    </row>
    <row r="47" spans="1:18" ht="65" hidden="1" x14ac:dyDescent="0.25">
      <c r="A47" s="50" t="s">
        <v>217</v>
      </c>
      <c r="B47" s="27" t="s">
        <v>219</v>
      </c>
      <c r="C47" s="27" t="s">
        <v>1</v>
      </c>
      <c r="D47" s="27" t="s">
        <v>221</v>
      </c>
      <c r="E47" s="27" t="s">
        <v>2</v>
      </c>
      <c r="F47" s="27" t="s">
        <v>11</v>
      </c>
      <c r="G47" s="51">
        <f>INDEX('Risk Prioritization'!$B$8:$D$10, MATCH('Risk Register'!E46,'Risk Prioritization'!$A$8:$A$10,0), MATCH('Risk Register'!F46,'Risk Prioritization'!$B$7:$D$7,0))</f>
        <v>0.375</v>
      </c>
      <c r="H47" s="27" t="str">
        <f>IF(G47 &lt; 'Risk Prioritization'!$B$15, 'Risk Prioritization'!$A$16, IF(G47 &gt; 'Risk Prioritization'!$C$15, 'Risk Prioritization'!$A$14, 'Risk Prioritization'!$A$15))</f>
        <v>2 - Medium</v>
      </c>
      <c r="I47" s="27" t="s">
        <v>88</v>
      </c>
      <c r="J47" s="42">
        <v>42277</v>
      </c>
      <c r="K47" s="42">
        <v>42375</v>
      </c>
      <c r="L47" s="42" t="s">
        <v>125</v>
      </c>
      <c r="M47" s="42"/>
      <c r="O47" s="27" t="s">
        <v>224</v>
      </c>
      <c r="P47" s="27"/>
      <c r="Q47" s="27" t="s">
        <v>222</v>
      </c>
      <c r="R47" s="27"/>
    </row>
    <row r="48" spans="1:18" ht="78" x14ac:dyDescent="0.25">
      <c r="A48" s="50" t="s">
        <v>227</v>
      </c>
      <c r="B48" s="79" t="s">
        <v>266</v>
      </c>
      <c r="C48" s="79" t="s">
        <v>3</v>
      </c>
      <c r="D48" s="79" t="s">
        <v>267</v>
      </c>
      <c r="E48" s="79" t="s">
        <v>8</v>
      </c>
      <c r="F48" s="79" t="s">
        <v>10</v>
      </c>
      <c r="G48" s="80">
        <f>INDEX('Risk Prioritization'!$B$8:$D$10, MATCH('Risk Register'!E5,'Risk Prioritization'!$A$8:$A$10,0), MATCH('Risk Register'!F5,'Risk Prioritization'!$B$7:$D$7,0))</f>
        <v>0.05</v>
      </c>
      <c r="H48" s="79" t="str">
        <f>IF(G48 &lt; 'Risk Prioritization'!$B$15, 'Risk Prioritization'!$A$16, IF(G48 &gt; 'Risk Prioritization'!$C$15, 'Risk Prioritization'!$A$14, 'Risk Prioritization'!$A$15))</f>
        <v>3 - Low</v>
      </c>
      <c r="I48" s="79" t="s">
        <v>89</v>
      </c>
      <c r="J48" s="78">
        <v>42667</v>
      </c>
      <c r="K48" s="71">
        <v>42949</v>
      </c>
      <c r="L48" s="81">
        <v>43054</v>
      </c>
      <c r="M48" s="81">
        <v>43305</v>
      </c>
      <c r="N48" s="81">
        <v>43614</v>
      </c>
      <c r="O48" s="79" t="s">
        <v>20</v>
      </c>
      <c r="P48" s="79"/>
      <c r="Q48" s="79" t="s">
        <v>268</v>
      </c>
      <c r="R48" s="79" t="s">
        <v>249</v>
      </c>
    </row>
    <row r="49" spans="1:18" ht="169.75" customHeight="1" x14ac:dyDescent="0.25">
      <c r="A49" s="50">
        <v>45</v>
      </c>
      <c r="B49" s="27" t="s">
        <v>280</v>
      </c>
      <c r="C49" s="27" t="s">
        <v>3</v>
      </c>
      <c r="D49" s="27" t="s">
        <v>279</v>
      </c>
      <c r="E49" s="27" t="s">
        <v>2</v>
      </c>
      <c r="F49" s="27" t="s">
        <v>2</v>
      </c>
      <c r="G49" s="51">
        <v>0.25</v>
      </c>
      <c r="H49" s="27" t="str">
        <f>IF(G49 &lt; 'Risk Prioritization'!$B$15, 'Risk Prioritization'!$A$16, IF(G49 &gt; 'Risk Prioritization'!$C$15, 'Risk Prioritization'!$A$14, 'Risk Prioritization'!$A$15))</f>
        <v>2 - Medium</v>
      </c>
      <c r="I49" s="27" t="s">
        <v>89</v>
      </c>
      <c r="J49" s="42">
        <v>43663</v>
      </c>
      <c r="K49" s="43"/>
      <c r="L49" s="69"/>
      <c r="M49" s="42">
        <v>44075</v>
      </c>
      <c r="N49" s="42">
        <v>44105</v>
      </c>
      <c r="O49" s="27" t="s">
        <v>284</v>
      </c>
      <c r="P49" s="27"/>
      <c r="Q49" s="83" t="s">
        <v>281</v>
      </c>
      <c r="R49" s="69"/>
    </row>
    <row r="50" spans="1:18" ht="156" x14ac:dyDescent="0.25">
      <c r="A50" s="50">
        <v>46</v>
      </c>
      <c r="B50" s="27" t="s">
        <v>293</v>
      </c>
      <c r="C50" s="27" t="s">
        <v>12</v>
      </c>
      <c r="D50" s="27" t="s">
        <v>294</v>
      </c>
      <c r="E50" s="27" t="s">
        <v>2</v>
      </c>
      <c r="F50" s="27" t="s">
        <v>2</v>
      </c>
      <c r="G50" s="51">
        <v>0.25</v>
      </c>
      <c r="H50" s="27" t="s">
        <v>77</v>
      </c>
      <c r="I50" s="27" t="s">
        <v>89</v>
      </c>
      <c r="J50" s="27" t="s">
        <v>284</v>
      </c>
      <c r="N50" s="82"/>
      <c r="O50" s="69" t="s">
        <v>284</v>
      </c>
      <c r="P50" s="69"/>
      <c r="Q50" s="83" t="s">
        <v>281</v>
      </c>
      <c r="R50" s="69"/>
    </row>
  </sheetData>
  <autoFilter ref="A1:R50" xr:uid="{00000000-0009-0000-0000-000001000000}">
    <filterColumn colId="8">
      <filters blank="1">
        <filter val="Exists"/>
      </filters>
    </filterColumn>
  </autoFilter>
  <sortState xmlns:xlrd2="http://schemas.microsoft.com/office/spreadsheetml/2017/richdata2" ref="A2:R48">
    <sortCondition ref="A1"/>
  </sortState>
  <phoneticPr fontId="1" type="noConversion"/>
  <conditionalFormatting sqref="B43:C43 D44 Q42:R42 M43:N44 B48:D48 Q48 A47:A48 M47 L46:M46 N45 A42:N42 O42:P49 A2:R41 Q44:R47 C49:C50">
    <cfRule type="expression" dxfId="35" priority="82">
      <formula>$I2="Retired"</formula>
    </cfRule>
  </conditionalFormatting>
  <conditionalFormatting sqref="G42">
    <cfRule type="expression" dxfId="34" priority="80">
      <formula>$I42="Retired"</formula>
    </cfRule>
  </conditionalFormatting>
  <conditionalFormatting sqref="D43">
    <cfRule type="expression" dxfId="33" priority="79">
      <formula>$I43="Retired"</formula>
    </cfRule>
  </conditionalFormatting>
  <conditionalFormatting sqref="A43">
    <cfRule type="expression" dxfId="32" priority="78">
      <formula>$I43="Retired"</formula>
    </cfRule>
  </conditionalFormatting>
  <conditionalFormatting sqref="Q43:R43">
    <cfRule type="expression" dxfId="31" priority="77">
      <formula>$I43="Retired"</formula>
    </cfRule>
  </conditionalFormatting>
  <conditionalFormatting sqref="I43">
    <cfRule type="expression" dxfId="30" priority="74">
      <formula>$I43="Retired"</formula>
    </cfRule>
  </conditionalFormatting>
  <conditionalFormatting sqref="E43:F43">
    <cfRule type="expression" dxfId="29" priority="73">
      <formula>$I43="Retired"</formula>
    </cfRule>
  </conditionalFormatting>
  <conditionalFormatting sqref="G43:H43">
    <cfRule type="expression" dxfId="28" priority="72">
      <formula>$I43="Retired"</formula>
    </cfRule>
  </conditionalFormatting>
  <conditionalFormatting sqref="J43">
    <cfRule type="expression" dxfId="27" priority="71">
      <formula>$I43="Retired"</formula>
    </cfRule>
  </conditionalFormatting>
  <conditionalFormatting sqref="B44">
    <cfRule type="expression" dxfId="26" priority="66">
      <formula>$I44="Retired"</formula>
    </cfRule>
  </conditionalFormatting>
  <conditionalFormatting sqref="A44">
    <cfRule type="expression" dxfId="25" priority="65">
      <formula>$I44="Retired"</formula>
    </cfRule>
  </conditionalFormatting>
  <conditionalFormatting sqref="E44:F44">
    <cfRule type="expression" dxfId="24" priority="64">
      <formula>$I44="Retired"</formula>
    </cfRule>
  </conditionalFormatting>
  <conditionalFormatting sqref="C44">
    <cfRule type="expression" dxfId="23" priority="63">
      <formula>$I44="Retired"</formula>
    </cfRule>
  </conditionalFormatting>
  <conditionalFormatting sqref="G44">
    <cfRule type="expression" dxfId="22" priority="62">
      <formula>$I44="Retired"</formula>
    </cfRule>
  </conditionalFormatting>
  <conditionalFormatting sqref="H44">
    <cfRule type="expression" dxfId="21" priority="61">
      <formula>$I44="Retired"</formula>
    </cfRule>
  </conditionalFormatting>
  <conditionalFormatting sqref="I44">
    <cfRule type="expression" dxfId="20" priority="60">
      <formula>$I44="Retired"</formula>
    </cfRule>
  </conditionalFormatting>
  <conditionalFormatting sqref="J44">
    <cfRule type="expression" dxfId="19" priority="59">
      <formula>$I44="Retired"</formula>
    </cfRule>
  </conditionalFormatting>
  <conditionalFormatting sqref="A45:K45 A46:J46">
    <cfRule type="expression" dxfId="18" priority="53">
      <formula>$I45="Retired"</formula>
    </cfRule>
  </conditionalFormatting>
  <conditionalFormatting sqref="K46">
    <cfRule type="expression" dxfId="17" priority="48">
      <formula>$I46="Retired"</formula>
    </cfRule>
  </conditionalFormatting>
  <conditionalFormatting sqref="L45:M45">
    <cfRule type="expression" dxfId="16" priority="47">
      <formula>$I45="Retired"</formula>
    </cfRule>
  </conditionalFormatting>
  <conditionalFormatting sqref="B47:J47 L47">
    <cfRule type="expression" dxfId="15" priority="33">
      <formula>$I47="Retired"</formula>
    </cfRule>
  </conditionalFormatting>
  <conditionalFormatting sqref="L43">
    <cfRule type="expression" dxfId="14" priority="19">
      <formula>$I43="Retired"</formula>
    </cfRule>
  </conditionalFormatting>
  <conditionalFormatting sqref="L44">
    <cfRule type="expression" dxfId="13" priority="18">
      <formula>$I44="Retired"</formula>
    </cfRule>
  </conditionalFormatting>
  <conditionalFormatting sqref="K43">
    <cfRule type="expression" dxfId="12" priority="15">
      <formula>$I43="Retired"</formula>
    </cfRule>
  </conditionalFormatting>
  <conditionalFormatting sqref="K44">
    <cfRule type="expression" dxfId="11" priority="14">
      <formula>$I44="Retired"</formula>
    </cfRule>
  </conditionalFormatting>
  <conditionalFormatting sqref="K47">
    <cfRule type="expression" dxfId="10" priority="13">
      <formula>$I47="Retired"</formula>
    </cfRule>
  </conditionalFormatting>
  <conditionalFormatting sqref="N48:N50">
    <cfRule type="expression" dxfId="9" priority="84">
      <formula>$I45="Retired"</formula>
    </cfRule>
  </conditionalFormatting>
  <conditionalFormatting sqref="B49">
    <cfRule type="expression" dxfId="8" priority="10">
      <formula>$I49="Retired"</formula>
    </cfRule>
  </conditionalFormatting>
  <conditionalFormatting sqref="D49">
    <cfRule type="expression" dxfId="7" priority="9">
      <formula>$I49="Retired"</formula>
    </cfRule>
  </conditionalFormatting>
  <conditionalFormatting sqref="E49">
    <cfRule type="expression" dxfId="6" priority="8">
      <formula>$I49="Retired"</formula>
    </cfRule>
  </conditionalFormatting>
  <conditionalFormatting sqref="A49">
    <cfRule type="expression" dxfId="5" priority="7">
      <formula>$I49="Retired"</formula>
    </cfRule>
  </conditionalFormatting>
  <conditionalFormatting sqref="B50">
    <cfRule type="expression" dxfId="4" priority="5">
      <formula>$I50="Retired"</formula>
    </cfRule>
  </conditionalFormatting>
  <conditionalFormatting sqref="D50">
    <cfRule type="expression" dxfId="3" priority="4">
      <formula>$I50="Retired"</formula>
    </cfRule>
  </conditionalFormatting>
  <conditionalFormatting sqref="E50">
    <cfRule type="expression" dxfId="2" priority="3">
      <formula>$I50="Retired"</formula>
    </cfRule>
  </conditionalFormatting>
  <conditionalFormatting sqref="J50">
    <cfRule type="expression" dxfId="1" priority="2">
      <formula>$I50="Retired"</formula>
    </cfRule>
  </conditionalFormatting>
  <conditionalFormatting sqref="A50">
    <cfRule type="expression" dxfId="0" priority="1">
      <formula>$I50="Retired"</formula>
    </cfRule>
  </conditionalFormatting>
  <dataValidations count="3">
    <dataValidation type="list" allowBlank="1" showInputMessage="1" showErrorMessage="1" sqref="E2:E38 E43:E47 E49" xr:uid="{00000000-0002-0000-0100-000000000000}">
      <formula1>"High, Medium,Low"</formula1>
    </dataValidation>
    <dataValidation type="list" allowBlank="1" showInputMessage="1" showErrorMessage="1" sqref="F2:F38 F43:F47" xr:uid="{00000000-0002-0000-0100-000001000000}">
      <formula1>"Severe, Moderate,Low"</formula1>
    </dataValidation>
    <dataValidation type="list" allowBlank="1" showInputMessage="1" showErrorMessage="1" sqref="I1:I1048576" xr:uid="{00000000-0002-0000-0100-000002000000}">
      <formula1>"Exists, Active, Retired"</formula1>
    </dataValidation>
  </dataValidations>
  <pageMargins left="0.7" right="0.7" top="0.75" bottom="0.75" header="0.3" footer="0.3"/>
  <pageSetup scale="33" fitToHeight="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'Revision History'!$A$20:$A$24</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zoomScale="120" zoomScaleNormal="120" zoomScalePageLayoutView="120" workbookViewId="0">
      <selection activeCell="B8" sqref="B8"/>
    </sheetView>
  </sheetViews>
  <sheetFormatPr defaultColWidth="9.08984375" defaultRowHeight="12.5" x14ac:dyDescent="0.25"/>
  <cols>
    <col min="1" max="1" width="11.6328125" customWidth="1"/>
    <col min="2" max="2" width="9.08984375" customWidth="1"/>
    <col min="3" max="3" width="9.08984375" bestFit="1" customWidth="1"/>
    <col min="4" max="5" width="9.08984375" customWidth="1"/>
    <col min="6" max="6" width="2" customWidth="1"/>
  </cols>
  <sheetData>
    <row r="1" spans="1:10" s="1" customFormat="1" ht="13" x14ac:dyDescent="0.3">
      <c r="A1" s="1" t="s">
        <v>7</v>
      </c>
      <c r="B1" s="1" t="s">
        <v>18</v>
      </c>
      <c r="D1" s="1" t="s">
        <v>9</v>
      </c>
      <c r="E1" s="1" t="s">
        <v>18</v>
      </c>
    </row>
    <row r="2" spans="1:10" x14ac:dyDescent="0.25">
      <c r="A2" s="5" t="s">
        <v>8</v>
      </c>
      <c r="B2" s="10">
        <v>0.75</v>
      </c>
      <c r="D2" s="5" t="s">
        <v>10</v>
      </c>
      <c r="E2" s="2">
        <v>0.9</v>
      </c>
    </row>
    <row r="3" spans="1:10" x14ac:dyDescent="0.25">
      <c r="A3" s="5" t="s">
        <v>5</v>
      </c>
      <c r="B3" s="10">
        <v>0.5</v>
      </c>
      <c r="D3" s="5" t="s">
        <v>11</v>
      </c>
      <c r="E3" s="2">
        <v>0.5</v>
      </c>
      <c r="G3" s="34" t="s">
        <v>90</v>
      </c>
    </row>
    <row r="4" spans="1:10" x14ac:dyDescent="0.25">
      <c r="A4" s="5" t="s">
        <v>2</v>
      </c>
      <c r="B4" s="10">
        <v>0.25</v>
      </c>
      <c r="D4" s="5" t="s">
        <v>2</v>
      </c>
      <c r="E4" s="2">
        <v>0.1</v>
      </c>
    </row>
    <row r="6" spans="1:10" ht="13" x14ac:dyDescent="0.3">
      <c r="A6" s="4" t="s">
        <v>92</v>
      </c>
      <c r="G6" s="28"/>
      <c r="H6" s="28"/>
      <c r="I6" s="28"/>
      <c r="J6" s="28"/>
    </row>
    <row r="7" spans="1:10" ht="13" x14ac:dyDescent="0.3">
      <c r="A7" s="14" t="s">
        <v>65</v>
      </c>
      <c r="B7" s="5" t="s">
        <v>10</v>
      </c>
      <c r="C7" s="5" t="s">
        <v>11</v>
      </c>
      <c r="D7" s="5" t="s">
        <v>2</v>
      </c>
      <c r="G7" s="28"/>
      <c r="H7" s="28"/>
      <c r="I7" s="28"/>
      <c r="J7" s="28"/>
    </row>
    <row r="8" spans="1:10" x14ac:dyDescent="0.25">
      <c r="A8" s="5" t="s">
        <v>8</v>
      </c>
      <c r="B8" s="11">
        <f>B2*E2</f>
        <v>0.67500000000000004</v>
      </c>
      <c r="C8" s="12">
        <f>B2*E3</f>
        <v>0.375</v>
      </c>
      <c r="D8" s="15">
        <f>B2*E4</f>
        <v>7.5000000000000011E-2</v>
      </c>
      <c r="G8" s="28"/>
      <c r="H8" s="29"/>
      <c r="I8" s="29"/>
      <c r="J8" s="29"/>
    </row>
    <row r="9" spans="1:10" x14ac:dyDescent="0.25">
      <c r="A9" s="5" t="s">
        <v>5</v>
      </c>
      <c r="B9" s="12">
        <f>B3*E2</f>
        <v>0.45</v>
      </c>
      <c r="C9" s="12">
        <f>B3*E3</f>
        <v>0.25</v>
      </c>
      <c r="D9" s="15">
        <f>B3*E4</f>
        <v>0.05</v>
      </c>
      <c r="G9" s="63" t="s">
        <v>233</v>
      </c>
      <c r="H9" s="29"/>
      <c r="I9" s="29"/>
      <c r="J9" s="29"/>
    </row>
    <row r="10" spans="1:10" x14ac:dyDescent="0.25">
      <c r="A10" s="5" t="s">
        <v>2</v>
      </c>
      <c r="B10" s="12">
        <f>B4*E2</f>
        <v>0.22500000000000001</v>
      </c>
      <c r="C10" s="15">
        <f>B4*E3</f>
        <v>0.125</v>
      </c>
      <c r="D10" s="15">
        <f>B4*E4</f>
        <v>2.5000000000000001E-2</v>
      </c>
      <c r="G10" s="28"/>
      <c r="H10" s="35" t="s">
        <v>91</v>
      </c>
      <c r="I10" s="29"/>
      <c r="J10" s="29"/>
    </row>
    <row r="12" spans="1:10" ht="13" x14ac:dyDescent="0.3">
      <c r="A12" s="4" t="s">
        <v>102</v>
      </c>
    </row>
    <row r="13" spans="1:10" x14ac:dyDescent="0.25">
      <c r="A13" s="13" t="s">
        <v>68</v>
      </c>
      <c r="B13" s="13" t="s">
        <v>66</v>
      </c>
      <c r="C13" s="13" t="s">
        <v>67</v>
      </c>
      <c r="D13" s="13" t="s">
        <v>69</v>
      </c>
      <c r="E13" s="17"/>
    </row>
    <row r="14" spans="1:10" x14ac:dyDescent="0.25">
      <c r="A14" s="24" t="s">
        <v>76</v>
      </c>
      <c r="B14" s="11">
        <f>C15</f>
        <v>0.5</v>
      </c>
      <c r="C14" s="11">
        <v>1</v>
      </c>
      <c r="D14" s="18" t="s">
        <v>85</v>
      </c>
      <c r="E14" s="19"/>
    </row>
    <row r="15" spans="1:10" x14ac:dyDescent="0.25">
      <c r="A15" s="25" t="s">
        <v>77</v>
      </c>
      <c r="B15" s="12">
        <v>0.15</v>
      </c>
      <c r="C15" s="12">
        <v>0.5</v>
      </c>
      <c r="D15" s="23" t="s">
        <v>86</v>
      </c>
      <c r="E15" s="20"/>
      <c r="G15" s="64" t="s">
        <v>234</v>
      </c>
    </row>
    <row r="16" spans="1:10" x14ac:dyDescent="0.25">
      <c r="A16" s="26" t="s">
        <v>78</v>
      </c>
      <c r="B16" s="15">
        <v>0</v>
      </c>
      <c r="C16" s="16">
        <f>B15</f>
        <v>0.15</v>
      </c>
      <c r="D16" s="21" t="s">
        <v>70</v>
      </c>
      <c r="E16" s="22"/>
    </row>
    <row r="18" spans="7:7" x14ac:dyDescent="0.25">
      <c r="G18" s="34" t="s">
        <v>100</v>
      </c>
    </row>
  </sheetData>
  <phoneticPr fontId="1" type="noConversion"/>
  <pageMargins left="0.75" right="0.75" top="1" bottom="1" header="0.5" footer="0.5"/>
  <pageSetup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120" zoomScaleNormal="120" zoomScalePageLayoutView="120" workbookViewId="0">
      <selection activeCell="D16" sqref="D16"/>
    </sheetView>
  </sheetViews>
  <sheetFormatPr defaultColWidth="8.90625" defaultRowHeight="12.5" x14ac:dyDescent="0.25"/>
  <cols>
    <col min="1" max="1" width="9.36328125" customWidth="1"/>
    <col min="2" max="2" width="10.453125" bestFit="1" customWidth="1"/>
    <col min="3" max="3" width="11.08984375" bestFit="1" customWidth="1"/>
    <col min="4" max="4" width="95.6328125" style="3" bestFit="1" customWidth="1"/>
    <col min="5" max="5" width="2.90625" customWidth="1"/>
    <col min="6" max="6" width="10.453125" bestFit="1" customWidth="1"/>
  </cols>
  <sheetData>
    <row r="1" spans="1:4" ht="13" x14ac:dyDescent="0.3">
      <c r="A1" s="4" t="s">
        <v>177</v>
      </c>
    </row>
    <row r="2" spans="1:4" x14ac:dyDescent="0.25">
      <c r="A2" s="5" t="s">
        <v>48</v>
      </c>
      <c r="B2" s="5" t="s">
        <v>49</v>
      </c>
      <c r="C2" s="5" t="s">
        <v>63</v>
      </c>
      <c r="D2" s="6" t="s">
        <v>50</v>
      </c>
    </row>
    <row r="3" spans="1:4" ht="15.75" customHeight="1" x14ac:dyDescent="0.25">
      <c r="A3" s="2">
        <v>1</v>
      </c>
      <c r="B3" s="7">
        <v>40043</v>
      </c>
      <c r="C3" s="7"/>
      <c r="D3" s="8" t="s">
        <v>51</v>
      </c>
    </row>
    <row r="4" spans="1:4" x14ac:dyDescent="0.25">
      <c r="A4" s="2">
        <v>2</v>
      </c>
      <c r="B4" s="7">
        <v>40253</v>
      </c>
      <c r="C4" s="7"/>
      <c r="D4" s="9" t="s">
        <v>53</v>
      </c>
    </row>
    <row r="5" spans="1:4" x14ac:dyDescent="0.25">
      <c r="A5" s="2">
        <v>3</v>
      </c>
      <c r="B5" s="7">
        <v>40380</v>
      </c>
      <c r="C5" s="7"/>
      <c r="D5" s="8" t="s">
        <v>54</v>
      </c>
    </row>
    <row r="6" spans="1:4" x14ac:dyDescent="0.25">
      <c r="A6" s="2">
        <v>4</v>
      </c>
      <c r="B6" s="7">
        <v>40659</v>
      </c>
      <c r="C6" s="7"/>
      <c r="D6" s="8" t="s">
        <v>59</v>
      </c>
    </row>
    <row r="7" spans="1:4" x14ac:dyDescent="0.25">
      <c r="A7" s="2">
        <v>5</v>
      </c>
      <c r="B7" s="7">
        <v>41026</v>
      </c>
      <c r="C7" s="7"/>
      <c r="D7" s="9" t="s">
        <v>62</v>
      </c>
    </row>
    <row r="8" spans="1:4" x14ac:dyDescent="0.25">
      <c r="A8" s="2">
        <v>6</v>
      </c>
      <c r="B8" s="7">
        <v>41394</v>
      </c>
      <c r="C8" s="7" t="s">
        <v>64</v>
      </c>
      <c r="D8" s="9" t="s">
        <v>110</v>
      </c>
    </row>
    <row r="9" spans="1:4" x14ac:dyDescent="0.25">
      <c r="A9" s="38">
        <v>7</v>
      </c>
      <c r="B9" s="39">
        <v>41688</v>
      </c>
      <c r="C9" s="31" t="s">
        <v>64</v>
      </c>
      <c r="D9" s="40" t="s">
        <v>117</v>
      </c>
    </row>
    <row r="10" spans="1:4" ht="25" x14ac:dyDescent="0.25">
      <c r="A10" s="38">
        <v>8</v>
      </c>
      <c r="B10" s="39">
        <v>41725</v>
      </c>
      <c r="C10" s="43" t="s">
        <v>64</v>
      </c>
      <c r="D10" s="44" t="s">
        <v>123</v>
      </c>
    </row>
    <row r="11" spans="1:4" x14ac:dyDescent="0.25">
      <c r="A11" s="38">
        <v>9</v>
      </c>
      <c r="B11" s="39">
        <v>41751</v>
      </c>
      <c r="C11" s="45" t="s">
        <v>64</v>
      </c>
      <c r="D11" s="44" t="s">
        <v>174</v>
      </c>
    </row>
    <row r="12" spans="1:4" x14ac:dyDescent="0.25">
      <c r="A12" s="38">
        <v>10</v>
      </c>
      <c r="B12" s="39">
        <v>41871</v>
      </c>
      <c r="C12" s="45" t="s">
        <v>64</v>
      </c>
      <c r="D12" s="44" t="s">
        <v>175</v>
      </c>
    </row>
    <row r="13" spans="1:4" x14ac:dyDescent="0.25">
      <c r="A13" s="38">
        <v>11</v>
      </c>
      <c r="B13" s="39">
        <v>41927</v>
      </c>
      <c r="C13" s="45" t="s">
        <v>64</v>
      </c>
      <c r="D13" s="44" t="s">
        <v>176</v>
      </c>
    </row>
    <row r="14" spans="1:4" x14ac:dyDescent="0.25">
      <c r="A14" s="38">
        <v>12</v>
      </c>
      <c r="B14" s="39">
        <v>41940</v>
      </c>
      <c r="C14" s="45" t="s">
        <v>64</v>
      </c>
      <c r="D14" s="44" t="s">
        <v>200</v>
      </c>
    </row>
    <row r="15" spans="1:4" x14ac:dyDescent="0.25">
      <c r="A15" s="38">
        <v>13</v>
      </c>
      <c r="B15" s="75">
        <v>43360</v>
      </c>
      <c r="C15" s="45" t="s">
        <v>263</v>
      </c>
      <c r="D15" s="76" t="s">
        <v>264</v>
      </c>
    </row>
    <row r="16" spans="1:4" x14ac:dyDescent="0.25">
      <c r="A16" s="72">
        <v>14</v>
      </c>
      <c r="B16" s="73">
        <v>45013</v>
      </c>
      <c r="C16" s="84" t="s">
        <v>263</v>
      </c>
      <c r="D16" s="85" t="s">
        <v>292</v>
      </c>
    </row>
    <row r="17" spans="1:3" x14ac:dyDescent="0.25">
      <c r="A17" s="72"/>
      <c r="B17" s="73"/>
      <c r="C17" s="74"/>
    </row>
    <row r="18" spans="1:3" x14ac:dyDescent="0.25">
      <c r="A18" s="46" t="s">
        <v>124</v>
      </c>
      <c r="B18" s="47"/>
      <c r="C18" s="48"/>
    </row>
    <row r="19" spans="1:3" x14ac:dyDescent="0.25">
      <c r="A19" s="36" t="s">
        <v>109</v>
      </c>
    </row>
    <row r="20" spans="1:3" x14ac:dyDescent="0.25">
      <c r="A20" s="31" t="s">
        <v>3</v>
      </c>
    </row>
    <row r="21" spans="1:3" x14ac:dyDescent="0.25">
      <c r="A21" s="31" t="s">
        <v>1</v>
      </c>
    </row>
    <row r="22" spans="1:3" x14ac:dyDescent="0.25">
      <c r="A22" s="31" t="s">
        <v>83</v>
      </c>
    </row>
    <row r="23" spans="1:3" x14ac:dyDescent="0.25">
      <c r="A23" s="31" t="s">
        <v>87</v>
      </c>
    </row>
    <row r="24" spans="1:3" x14ac:dyDescent="0.25">
      <c r="A24" s="31" t="s">
        <v>12</v>
      </c>
    </row>
  </sheetData>
  <phoneticPr fontId="1" type="noConversion"/>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Register Summary</vt:lpstr>
      <vt:lpstr>Risk Register</vt:lpstr>
      <vt:lpstr>Risk Prioritization</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2017-04-10T14:32:11Z</cp:lastPrinted>
  <dcterms:created xsi:type="dcterms:W3CDTF">2013-04-16T16:01:29Z</dcterms:created>
  <dcterms:modified xsi:type="dcterms:W3CDTF">2023-03-28T20:02:46Z</dcterms:modified>
</cp:coreProperties>
</file>